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57" documentId="11_E11C308180345F4754A93FD758F4EE7030EEF811" xr6:coauthVersionLast="46" xr6:coauthVersionMax="47" xr10:uidLastSave="{5409707B-8154-4B71-BB8F-6E0353EAFCB4}"/>
  <workbookProtection workbookAlgorithmName="SHA-512" workbookHashValue="tBnQMnzkONDwdAPbo9PI2B9sUk14EYEFRhOCzpeNXaUIlfcSkrd7MfoPFGfjUj2ZA3quq/wPf6exMizlj/dBGw==" workbookSaltValue="dfyzXQMd0o5ErRSR5wz6Bg==" workbookSpinCount="100000" lockStructure="1"/>
  <bookViews>
    <workbookView xWindow="-120" yWindow="-120" windowWidth="29040" windowHeight="15840" firstSheet="5" activeTab="5"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8" r:id="rId6"/>
    <sheet name="PROGRAM BUDGET &amp; FISCAL REPORT" sheetId="19" r:id="rId7"/>
    <sheet name="PARTICIPANTS &amp; DEMOGRAPHICS" sheetId="26" r:id="rId8"/>
    <sheet name="CASH MATCH" sheetId="1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2" i="19" l="1"/>
  <c r="Q42" i="19"/>
  <c r="P42" i="19"/>
  <c r="O42" i="19"/>
  <c r="N42" i="19"/>
  <c r="M42" i="19"/>
  <c r="L42" i="19"/>
  <c r="K42" i="19"/>
  <c r="S40" i="19"/>
  <c r="P40" i="19"/>
  <c r="O40" i="19"/>
  <c r="M40" i="19"/>
  <c r="L40" i="19"/>
  <c r="S36" i="19"/>
  <c r="P36" i="19"/>
  <c r="O36" i="19"/>
  <c r="M36" i="19"/>
  <c r="L36" i="19"/>
  <c r="S31" i="19"/>
  <c r="P31" i="19"/>
  <c r="O31" i="19"/>
  <c r="M31" i="19"/>
  <c r="L31" i="19"/>
  <c r="J39" i="19"/>
  <c r="J38" i="19"/>
  <c r="J37" i="19"/>
  <c r="K40" i="19" s="1"/>
  <c r="J35" i="19"/>
  <c r="J34" i="19"/>
  <c r="J33" i="19"/>
  <c r="K36" i="19" s="1"/>
  <c r="J32" i="19"/>
  <c r="J30" i="19"/>
  <c r="J29" i="19"/>
  <c r="J28" i="19"/>
  <c r="K31" i="19" s="1"/>
  <c r="S114" i="19" l="1"/>
  <c r="L47" i="26" l="1"/>
  <c r="K47" i="26"/>
  <c r="J47" i="26"/>
  <c r="C8" i="14"/>
  <c r="C7" i="14"/>
  <c r="S130" i="19"/>
  <c r="S17" i="19" s="1"/>
  <c r="P130" i="19"/>
  <c r="P17" i="19" s="1"/>
  <c r="O130" i="19"/>
  <c r="O17" i="19" s="1"/>
  <c r="M130" i="19"/>
  <c r="M17" i="19" s="1"/>
  <c r="L130" i="19"/>
  <c r="L17" i="19" s="1"/>
  <c r="Q129" i="19"/>
  <c r="R129" i="19" s="1"/>
  <c r="N129" i="19"/>
  <c r="B129" i="19"/>
  <c r="A129" i="19"/>
  <c r="M53" i="19"/>
  <c r="M8" i="19" s="1"/>
  <c r="L53" i="19"/>
  <c r="L8" i="19" s="1"/>
  <c r="M7" i="19"/>
  <c r="L7" i="19"/>
  <c r="B119" i="19"/>
  <c r="A119" i="19"/>
  <c r="B113" i="19"/>
  <c r="A113" i="19"/>
  <c r="B112" i="19"/>
  <c r="A112" i="19"/>
  <c r="B106" i="19"/>
  <c r="A106" i="19"/>
  <c r="B105" i="19"/>
  <c r="A105" i="19"/>
  <c r="B104" i="19"/>
  <c r="A104" i="19"/>
  <c r="B103" i="19"/>
  <c r="A103" i="19"/>
  <c r="B102" i="19"/>
  <c r="A102" i="19"/>
  <c r="B101" i="19"/>
  <c r="A101" i="19"/>
  <c r="B100" i="19"/>
  <c r="A100" i="19"/>
  <c r="B99" i="19"/>
  <c r="A99" i="19"/>
  <c r="B92" i="19"/>
  <c r="A92" i="19"/>
  <c r="B91" i="19"/>
  <c r="A91" i="19"/>
  <c r="B90" i="19"/>
  <c r="A90" i="19"/>
  <c r="B83" i="19"/>
  <c r="A83" i="19"/>
  <c r="B82" i="19"/>
  <c r="A82" i="19"/>
  <c r="B81" i="19"/>
  <c r="A81" i="19"/>
  <c r="B75" i="19"/>
  <c r="A75" i="19"/>
  <c r="B68" i="19"/>
  <c r="A68" i="19"/>
  <c r="B67" i="19"/>
  <c r="A67" i="19"/>
  <c r="B60" i="19"/>
  <c r="A60" i="19"/>
  <c r="B52" i="19"/>
  <c r="A52" i="19"/>
  <c r="B51" i="19"/>
  <c r="A51" i="19"/>
  <c r="B50" i="19"/>
  <c r="A50" i="19"/>
  <c r="B49" i="19"/>
  <c r="A49" i="19"/>
  <c r="B48" i="19"/>
  <c r="A48" i="19"/>
  <c r="B47" i="19"/>
  <c r="A47" i="19"/>
  <c r="P69" i="19"/>
  <c r="P10" i="19" s="1"/>
  <c r="M84" i="19"/>
  <c r="M12" i="19" s="1"/>
  <c r="O84" i="19"/>
  <c r="O12" i="19" s="1"/>
  <c r="P84" i="19"/>
  <c r="P12" i="19" s="1"/>
  <c r="S84" i="19"/>
  <c r="S12" i="19" s="1"/>
  <c r="L84" i="19"/>
  <c r="L12" i="19" s="1"/>
  <c r="E7" i="14"/>
  <c r="N120" i="19"/>
  <c r="N119" i="19"/>
  <c r="N113" i="19"/>
  <c r="N112" i="19"/>
  <c r="N106" i="19"/>
  <c r="N105" i="19"/>
  <c r="N104" i="19"/>
  <c r="N103" i="19"/>
  <c r="N102" i="19"/>
  <c r="N101" i="19"/>
  <c r="N100" i="19"/>
  <c r="N99" i="19"/>
  <c r="N98" i="19"/>
  <c r="N92" i="19"/>
  <c r="N91" i="19"/>
  <c r="N90" i="19"/>
  <c r="N89" i="19"/>
  <c r="N83" i="19"/>
  <c r="N82" i="19"/>
  <c r="N81" i="19"/>
  <c r="N75" i="19"/>
  <c r="N74" i="19"/>
  <c r="N68" i="19"/>
  <c r="N67" i="19"/>
  <c r="N66" i="19"/>
  <c r="Q120" i="19"/>
  <c r="R120" i="19" s="1"/>
  <c r="Q113" i="19"/>
  <c r="R113" i="19" s="1"/>
  <c r="Q106" i="19"/>
  <c r="R106" i="19" s="1"/>
  <c r="Q105" i="19"/>
  <c r="R105" i="19" s="1"/>
  <c r="Q104" i="19"/>
  <c r="R104" i="19" s="1"/>
  <c r="Q103" i="19"/>
  <c r="R103" i="19" s="1"/>
  <c r="Q102" i="19"/>
  <c r="R102" i="19" s="1"/>
  <c r="Q101" i="19"/>
  <c r="R101" i="19" s="1"/>
  <c r="Q100" i="19"/>
  <c r="R100" i="19" s="1"/>
  <c r="Q92" i="19"/>
  <c r="R92" i="19" s="1"/>
  <c r="Q91" i="19"/>
  <c r="R91" i="19" s="1"/>
  <c r="Q90" i="19"/>
  <c r="R90" i="19" s="1"/>
  <c r="Q83" i="19"/>
  <c r="R83" i="19" s="1"/>
  <c r="Q82" i="19"/>
  <c r="R82" i="19" s="1"/>
  <c r="Q81" i="19"/>
  <c r="R81" i="19" s="1"/>
  <c r="Q75" i="19"/>
  <c r="R75" i="19" s="1"/>
  <c r="Q68" i="19"/>
  <c r="R68" i="19" s="1"/>
  <c r="N60" i="19"/>
  <c r="Q60" i="19"/>
  <c r="R60" i="19" s="1"/>
  <c r="N48" i="19"/>
  <c r="Q48" i="19"/>
  <c r="N49" i="19"/>
  <c r="Q49" i="19"/>
  <c r="R49" i="19" s="1"/>
  <c r="N50" i="19"/>
  <c r="Q50" i="19"/>
  <c r="R50" i="19" s="1"/>
  <c r="N51" i="19"/>
  <c r="Q51" i="19"/>
  <c r="R51" i="19" s="1"/>
  <c r="N52" i="19"/>
  <c r="Q52" i="19"/>
  <c r="R52" i="19" s="1"/>
  <c r="N28" i="19"/>
  <c r="E8" i="14"/>
  <c r="B46" i="26"/>
  <c r="B45" i="26"/>
  <c r="B44" i="26"/>
  <c r="B43" i="26"/>
  <c r="B42" i="26"/>
  <c r="B41" i="26"/>
  <c r="B40" i="26"/>
  <c r="B39" i="26"/>
  <c r="B38" i="26"/>
  <c r="B37" i="26"/>
  <c r="B36" i="26"/>
  <c r="B31" i="26"/>
  <c r="B30" i="26"/>
  <c r="B29" i="26"/>
  <c r="B28" i="26"/>
  <c r="B27" i="26"/>
  <c r="B26" i="26"/>
  <c r="E137" i="19"/>
  <c r="E138" i="19"/>
  <c r="E139" i="19"/>
  <c r="E140" i="19"/>
  <c r="E141" i="19"/>
  <c r="E136" i="19"/>
  <c r="N41" i="19"/>
  <c r="N39" i="19"/>
  <c r="N35" i="19"/>
  <c r="N38" i="19"/>
  <c r="N37" i="19"/>
  <c r="N40" i="19" s="1"/>
  <c r="N30" i="19"/>
  <c r="N34" i="19"/>
  <c r="N33" i="19"/>
  <c r="N32" i="19"/>
  <c r="N36" i="19" s="1"/>
  <c r="N29" i="19"/>
  <c r="N47" i="19"/>
  <c r="L107" i="19"/>
  <c r="L14" i="19" s="1"/>
  <c r="Q89" i="19"/>
  <c r="R89" i="19" s="1"/>
  <c r="P76" i="19"/>
  <c r="P11" i="19" s="1"/>
  <c r="Q67" i="19"/>
  <c r="R67" i="19" s="1"/>
  <c r="Q66" i="19"/>
  <c r="R66" i="19" s="1"/>
  <c r="O69" i="19"/>
  <c r="O10" i="19" s="1"/>
  <c r="Q41" i="19"/>
  <c r="R41" i="19" s="1"/>
  <c r="Q39" i="19"/>
  <c r="R39" i="19" s="1"/>
  <c r="Q35" i="19"/>
  <c r="R35" i="19" s="1"/>
  <c r="Q38" i="19"/>
  <c r="R38" i="19" s="1"/>
  <c r="Q37" i="19"/>
  <c r="Q30" i="19"/>
  <c r="R30" i="19" s="1"/>
  <c r="L69" i="19"/>
  <c r="L10" i="19" s="1"/>
  <c r="M69" i="19"/>
  <c r="M10" i="19" s="1"/>
  <c r="A30" i="19"/>
  <c r="B30" i="19"/>
  <c r="A37" i="19"/>
  <c r="B37" i="19"/>
  <c r="A38" i="19"/>
  <c r="B38" i="19"/>
  <c r="A35" i="19"/>
  <c r="B35" i="19"/>
  <c r="A39" i="19"/>
  <c r="B39" i="19"/>
  <c r="A41" i="19"/>
  <c r="B41" i="19"/>
  <c r="S7" i="19"/>
  <c r="S53" i="19"/>
  <c r="S8" i="19" s="1"/>
  <c r="S61" i="19"/>
  <c r="S9" i="19" s="1"/>
  <c r="S69" i="19"/>
  <c r="S10" i="19" s="1"/>
  <c r="S76" i="19"/>
  <c r="S11" i="19" s="1"/>
  <c r="S93" i="19"/>
  <c r="S13" i="19" s="1"/>
  <c r="S107" i="19"/>
  <c r="S14" i="19" s="1"/>
  <c r="O114" i="19"/>
  <c r="O15" i="19" s="1"/>
  <c r="P114" i="19"/>
  <c r="P15" i="19" s="1"/>
  <c r="S121" i="19"/>
  <c r="S16" i="19" s="1"/>
  <c r="Q28" i="19"/>
  <c r="Q29" i="19"/>
  <c r="R29" i="19" s="1"/>
  <c r="Q32" i="19"/>
  <c r="Q33" i="19"/>
  <c r="R33" i="19" s="1"/>
  <c r="Q34" i="19"/>
  <c r="R34" i="19" s="1"/>
  <c r="Q47" i="19"/>
  <c r="R47"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41" i="19"/>
  <c r="Q140" i="19"/>
  <c r="Q139" i="19"/>
  <c r="Q138" i="19"/>
  <c r="Q137" i="19"/>
  <c r="Q136" i="19"/>
  <c r="M76" i="19"/>
  <c r="M11" i="19" s="1"/>
  <c r="C3" i="14"/>
  <c r="C4" i="14"/>
  <c r="B4" i="14"/>
  <c r="B3" i="14"/>
  <c r="B141" i="19"/>
  <c r="A141" i="19"/>
  <c r="B140" i="19"/>
  <c r="A140" i="19"/>
  <c r="B139" i="19"/>
  <c r="A139" i="19"/>
  <c r="B138" i="19"/>
  <c r="A138" i="19"/>
  <c r="B137" i="19"/>
  <c r="A137" i="19"/>
  <c r="B136" i="19"/>
  <c r="A136" i="19"/>
  <c r="P142" i="19"/>
  <c r="O142" i="19"/>
  <c r="N142" i="19"/>
  <c r="B98" i="19"/>
  <c r="A98" i="19"/>
  <c r="B34" i="19"/>
  <c r="A34" i="19"/>
  <c r="B33" i="19"/>
  <c r="A33" i="19"/>
  <c r="B32" i="19"/>
  <c r="A32" i="19"/>
  <c r="B29" i="19"/>
  <c r="A29" i="19"/>
  <c r="B89" i="19"/>
  <c r="A89" i="19"/>
  <c r="B74" i="19"/>
  <c r="A74" i="19"/>
  <c r="B66" i="19"/>
  <c r="A66" i="19"/>
  <c r="B59" i="19"/>
  <c r="A59" i="19"/>
  <c r="B46" i="19"/>
  <c r="A46" i="19"/>
  <c r="B28" i="19"/>
  <c r="A28" i="19"/>
  <c r="L61" i="19"/>
  <c r="L9" i="19" s="1"/>
  <c r="L93" i="19"/>
  <c r="L13" i="19" s="1"/>
  <c r="L114" i="19"/>
  <c r="L15" i="19" s="1"/>
  <c r="L121" i="19"/>
  <c r="L16" i="19" s="1"/>
  <c r="M61" i="19"/>
  <c r="M9" i="19" s="1"/>
  <c r="M93" i="19"/>
  <c r="M13" i="19" s="1"/>
  <c r="M107" i="19"/>
  <c r="M14" i="19" s="1"/>
  <c r="M114" i="19"/>
  <c r="M15" i="19" s="1"/>
  <c r="M121" i="19"/>
  <c r="M16" i="19" s="1"/>
  <c r="Q59" i="19"/>
  <c r="R59" i="19" s="1"/>
  <c r="N128" i="19"/>
  <c r="N59" i="19"/>
  <c r="Q99" i="19"/>
  <c r="R99" i="19" s="1"/>
  <c r="Q128" i="19"/>
  <c r="R128" i="19" s="1"/>
  <c r="B128" i="19"/>
  <c r="A128" i="19"/>
  <c r="P121" i="19"/>
  <c r="P16" i="19" s="1"/>
  <c r="O121" i="19"/>
  <c r="O16" i="19" s="1"/>
  <c r="Q119" i="19"/>
  <c r="R119" i="19" s="1"/>
  <c r="B120" i="19"/>
  <c r="A120" i="19"/>
  <c r="Q112" i="19"/>
  <c r="R112" i="19" s="1"/>
  <c r="Q98" i="19"/>
  <c r="R98" i="19" s="1"/>
  <c r="P107" i="19"/>
  <c r="P14" i="19" s="1"/>
  <c r="O107" i="19"/>
  <c r="O14" i="19" s="1"/>
  <c r="P93" i="19"/>
  <c r="P13" i="19" s="1"/>
  <c r="O93" i="19"/>
  <c r="O13" i="19" s="1"/>
  <c r="O76" i="19"/>
  <c r="O11" i="19" s="1"/>
  <c r="Q74" i="19"/>
  <c r="R74" i="19" s="1"/>
  <c r="P61" i="19"/>
  <c r="P9" i="19" s="1"/>
  <c r="O61" i="19"/>
  <c r="O9" i="19" s="1"/>
  <c r="P53" i="19"/>
  <c r="P8" i="19" s="1"/>
  <c r="O53"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Q31" i="17"/>
  <c r="Q32" i="17"/>
  <c r="Q33" i="17"/>
  <c r="R33" i="17" s="1"/>
  <c r="Q34" i="17"/>
  <c r="R34" i="17" s="1"/>
  <c r="Q35" i="17"/>
  <c r="R35" i="17"/>
  <c r="Q36" i="17"/>
  <c r="R36" i="17" s="1"/>
  <c r="Q37" i="17"/>
  <c r="Q38" i="17"/>
  <c r="Q39" i="17"/>
  <c r="R39" i="17" s="1"/>
  <c r="Q99" i="17"/>
  <c r="Q106" i="17"/>
  <c r="R106" i="17"/>
  <c r="Q105" i="17"/>
  <c r="R105" i="17" s="1"/>
  <c r="Q104" i="17"/>
  <c r="R104" i="17"/>
  <c r="Q103" i="17"/>
  <c r="R103" i="17" s="1"/>
  <c r="Q102" i="17"/>
  <c r="R102" i="17"/>
  <c r="Q101" i="17"/>
  <c r="R101" i="17" s="1"/>
  <c r="Q100" i="17"/>
  <c r="R100" i="17"/>
  <c r="R99" i="17"/>
  <c r="Q98" i="17"/>
  <c r="R98" i="17"/>
  <c r="Q97" i="17"/>
  <c r="Q66" i="17"/>
  <c r="R66" i="17" s="1"/>
  <c r="Q59" i="17"/>
  <c r="R59" i="17"/>
  <c r="Q48" i="17"/>
  <c r="R48" i="17" s="1"/>
  <c r="Q47" i="17"/>
  <c r="R47" i="17"/>
  <c r="Q46" i="17"/>
  <c r="R46" i="17" s="1"/>
  <c r="R38" i="17"/>
  <c r="R37" i="17"/>
  <c r="N39" i="17"/>
  <c r="N38" i="17"/>
  <c r="N37" i="17"/>
  <c r="N36" i="17"/>
  <c r="N35" i="17"/>
  <c r="N34" i="17"/>
  <c r="N33" i="17"/>
  <c r="N32" i="17"/>
  <c r="N31" i="17"/>
  <c r="M40" i="17"/>
  <c r="L40" i="17"/>
  <c r="N97" i="17"/>
  <c r="N98" i="17"/>
  <c r="N99" i="17"/>
  <c r="N100" i="17"/>
  <c r="N101" i="17"/>
  <c r="N102" i="17"/>
  <c r="N103" i="17"/>
  <c r="N104" i="17"/>
  <c r="N105" i="17"/>
  <c r="N106" i="17"/>
  <c r="N107" i="17"/>
  <c r="N96" i="17"/>
  <c r="N90" i="17"/>
  <c r="N92" i="17" s="1"/>
  <c r="N80" i="17"/>
  <c r="N82" i="17"/>
  <c r="N67" i="17"/>
  <c r="N66" i="17"/>
  <c r="N65" i="17"/>
  <c r="N60" i="17"/>
  <c r="N59" i="17"/>
  <c r="N58" i="17"/>
  <c r="N49" i="17"/>
  <c r="N48" i="17"/>
  <c r="N47" i="17"/>
  <c r="N46" i="17"/>
  <c r="N45" i="17"/>
  <c r="B141" i="17"/>
  <c r="A141" i="17"/>
  <c r="B140" i="17"/>
  <c r="A140" i="17"/>
  <c r="B139" i="17"/>
  <c r="A139" i="17"/>
  <c r="B138" i="17"/>
  <c r="A138" i="17"/>
  <c r="B137" i="17"/>
  <c r="A137" i="17"/>
  <c r="B136" i="17"/>
  <c r="A136" i="17"/>
  <c r="S135" i="17"/>
  <c r="P135" i="17"/>
  <c r="P15" i="17" s="1"/>
  <c r="O135" i="17"/>
  <c r="O15" i="17"/>
  <c r="Q15" i="17" s="1"/>
  <c r="N135" i="17"/>
  <c r="M135" i="17"/>
  <c r="L135" i="17"/>
  <c r="B135" i="17"/>
  <c r="A135" i="17"/>
  <c r="Q134" i="17"/>
  <c r="R134" i="17"/>
  <c r="B134" i="17"/>
  <c r="A134" i="17"/>
  <c r="Q133" i="17"/>
  <c r="Q135" i="17"/>
  <c r="R135" i="17"/>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c r="O123" i="17"/>
  <c r="O14" i="17" s="1"/>
  <c r="N123" i="17"/>
  <c r="M123" i="17"/>
  <c r="M117" i="17"/>
  <c r="M108" i="17"/>
  <c r="M92" i="17"/>
  <c r="M82" i="17"/>
  <c r="M75" i="17"/>
  <c r="M68" i="17"/>
  <c r="M61" i="17"/>
  <c r="M50" i="17"/>
  <c r="L123" i="17"/>
  <c r="B123" i="17"/>
  <c r="A123" i="17"/>
  <c r="Q122" i="17"/>
  <c r="R122" i="17" s="1"/>
  <c r="B122" i="17"/>
  <c r="A122" i="17"/>
  <c r="Q121" i="17"/>
  <c r="R121" i="17" s="1"/>
  <c r="B121" i="17"/>
  <c r="A121" i="17"/>
  <c r="B120" i="17"/>
  <c r="A120" i="17"/>
  <c r="B119" i="17"/>
  <c r="A119" i="17"/>
  <c r="B118" i="17"/>
  <c r="A118" i="17"/>
  <c r="P117" i="17"/>
  <c r="P13" i="17"/>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O108" i="17"/>
  <c r="O12" i="17" s="1"/>
  <c r="Q12" i="17" s="1"/>
  <c r="R12" i="17" s="1"/>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s="1"/>
  <c r="B91" i="17"/>
  <c r="A91" i="17"/>
  <c r="Q90" i="17"/>
  <c r="C90" i="17"/>
  <c r="B90" i="17"/>
  <c r="A90" i="17"/>
  <c r="B89" i="17"/>
  <c r="A89" i="17"/>
  <c r="B88" i="17"/>
  <c r="A88" i="17"/>
  <c r="B87" i="17"/>
  <c r="A87" i="17"/>
  <c r="B86" i="17"/>
  <c r="A86" i="17"/>
  <c r="B85" i="17"/>
  <c r="A85" i="17"/>
  <c r="B84" i="17"/>
  <c r="A84" i="17"/>
  <c r="B83" i="17"/>
  <c r="A83" i="17"/>
  <c r="S82" i="17"/>
  <c r="P82" i="17"/>
  <c r="P10" i="17" s="1"/>
  <c r="O82" i="17"/>
  <c r="O10" i="17"/>
  <c r="L82" i="17"/>
  <c r="B82" i="17"/>
  <c r="A82" i="17"/>
  <c r="Q81" i="17"/>
  <c r="R81" i="17" s="1"/>
  <c r="B81" i="17"/>
  <c r="A81" i="17"/>
  <c r="Q80" i="17"/>
  <c r="Q82" i="17" s="1"/>
  <c r="C80" i="17"/>
  <c r="B80" i="17"/>
  <c r="A80" i="17"/>
  <c r="B79" i="17"/>
  <c r="A79" i="17"/>
  <c r="B78" i="17"/>
  <c r="A78" i="17"/>
  <c r="B77" i="17"/>
  <c r="A77" i="17"/>
  <c r="B76" i="17"/>
  <c r="A76" i="17"/>
  <c r="S75" i="17"/>
  <c r="P75" i="17"/>
  <c r="P9" i="17"/>
  <c r="O75" i="17"/>
  <c r="O9" i="17" s="1"/>
  <c r="N75" i="17"/>
  <c r="L75" i="17"/>
  <c r="B75" i="17"/>
  <c r="A75" i="17"/>
  <c r="Q74" i="17"/>
  <c r="R74" i="17"/>
  <c r="B74" i="17"/>
  <c r="A74" i="17"/>
  <c r="Q73" i="17"/>
  <c r="B73" i="17"/>
  <c r="A73" i="17"/>
  <c r="B72" i="17"/>
  <c r="A72" i="17"/>
  <c r="B71" i="17"/>
  <c r="A71" i="17"/>
  <c r="B70" i="17"/>
  <c r="A70" i="17"/>
  <c r="B69" i="17"/>
  <c r="A69" i="17"/>
  <c r="S68" i="17"/>
  <c r="P68" i="17"/>
  <c r="P8" i="17"/>
  <c r="O68" i="17"/>
  <c r="O8" i="17" s="1"/>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s="1"/>
  <c r="B60" i="17"/>
  <c r="A60" i="17"/>
  <c r="Q58" i="17"/>
  <c r="R58" i="17" s="1"/>
  <c r="B58" i="17"/>
  <c r="A58" i="17"/>
  <c r="B57" i="17"/>
  <c r="A57" i="17"/>
  <c r="B56" i="17"/>
  <c r="A56" i="17"/>
  <c r="B55" i="17"/>
  <c r="A55" i="17"/>
  <c r="B54" i="17"/>
  <c r="A54" i="17"/>
  <c r="B53" i="17"/>
  <c r="A53" i="17"/>
  <c r="B52" i="17"/>
  <c r="A52" i="17"/>
  <c r="B51" i="17"/>
  <c r="A51" i="17"/>
  <c r="S50" i="17"/>
  <c r="P50" i="17"/>
  <c r="P6" i="17" s="1"/>
  <c r="O50" i="17"/>
  <c r="O6" i="17"/>
  <c r="L50" i="17"/>
  <c r="B50" i="17"/>
  <c r="A50" i="17"/>
  <c r="Q49" i="17"/>
  <c r="R49" i="17"/>
  <c r="C49" i="17"/>
  <c r="B49" i="17"/>
  <c r="A49" i="17"/>
  <c r="Q45" i="17"/>
  <c r="R45" i="17" s="1"/>
  <c r="C45" i="17"/>
  <c r="B45" i="17"/>
  <c r="A45" i="17"/>
  <c r="B44" i="17"/>
  <c r="A44" i="17"/>
  <c r="B43" i="17"/>
  <c r="A43" i="17"/>
  <c r="B42" i="17"/>
  <c r="A42" i="17"/>
  <c r="B41" i="17"/>
  <c r="A41" i="17"/>
  <c r="S40" i="17"/>
  <c r="S5" i="17" s="1"/>
  <c r="P40" i="17"/>
  <c r="P5" i="17"/>
  <c r="P16" i="17" s="1"/>
  <c r="O40" i="17"/>
  <c r="O5" i="17" s="1"/>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B5" i="17"/>
  <c r="A5" i="17"/>
  <c r="B4" i="17"/>
  <c r="A4" i="17"/>
  <c r="B3" i="17"/>
  <c r="A3" i="17"/>
  <c r="B2" i="17"/>
  <c r="A2" i="17"/>
  <c r="B115" i="15"/>
  <c r="A115" i="15"/>
  <c r="B114" i="15"/>
  <c r="A114" i="15"/>
  <c r="B113" i="15"/>
  <c r="A113" i="15"/>
  <c r="B112" i="15"/>
  <c r="A112" i="15"/>
  <c r="T128" i="15"/>
  <c r="R128" i="15"/>
  <c r="Q128" i="15"/>
  <c r="Q116" i="15"/>
  <c r="Q107" i="15"/>
  <c r="Q13" i="15" s="1"/>
  <c r="Q98" i="15"/>
  <c r="Q12" i="15" s="1"/>
  <c r="Q90" i="15"/>
  <c r="Q11" i="15" s="1"/>
  <c r="Q78" i="15"/>
  <c r="Q10" i="15"/>
  <c r="Q69" i="15"/>
  <c r="Q62" i="15"/>
  <c r="Q55" i="15"/>
  <c r="Q7" i="15" s="1"/>
  <c r="Q45" i="15"/>
  <c r="Q6" i="15" s="1"/>
  <c r="Q37" i="15"/>
  <c r="P128" i="15"/>
  <c r="N128" i="15"/>
  <c r="N15" i="15" s="1"/>
  <c r="M128" i="15"/>
  <c r="O127" i="15"/>
  <c r="O128" i="15"/>
  <c r="B127" i="15"/>
  <c r="A127" i="15"/>
  <c r="B126" i="15"/>
  <c r="A126" i="15"/>
  <c r="T116" i="15"/>
  <c r="Q14" i="15"/>
  <c r="P116" i="15"/>
  <c r="P14" i="15"/>
  <c r="O116" i="15"/>
  <c r="O14" i="15" s="1"/>
  <c r="N116" i="15"/>
  <c r="N14" i="15" s="1"/>
  <c r="R115" i="15"/>
  <c r="S115" i="15"/>
  <c r="M114" i="15"/>
  <c r="M113" i="15"/>
  <c r="M112" i="15"/>
  <c r="R111" i="15"/>
  <c r="S111" i="15" s="1"/>
  <c r="B111" i="15"/>
  <c r="A111" i="15"/>
  <c r="P107" i="15"/>
  <c r="P13" i="15" s="1"/>
  <c r="O107" i="15"/>
  <c r="O13" i="15"/>
  <c r="N107" i="15"/>
  <c r="N13" i="15" s="1"/>
  <c r="M107" i="15"/>
  <c r="M13" i="15" s="1"/>
  <c r="R106" i="15"/>
  <c r="S106" i="15"/>
  <c r="B106" i="15"/>
  <c r="A106" i="15"/>
  <c r="R105" i="15"/>
  <c r="R107" i="15"/>
  <c r="S107" i="15" s="1"/>
  <c r="B105" i="15"/>
  <c r="A105" i="15"/>
  <c r="T98" i="15"/>
  <c r="R98" i="15"/>
  <c r="N98" i="15"/>
  <c r="S98" i="15"/>
  <c r="P98" i="15"/>
  <c r="P12" i="15" s="1"/>
  <c r="O98" i="15"/>
  <c r="O12" i="15"/>
  <c r="B97" i="15"/>
  <c r="A97" i="15"/>
  <c r="M96" i="15"/>
  <c r="B96" i="15"/>
  <c r="A96" i="15"/>
  <c r="M95" i="15"/>
  <c r="M94" i="15"/>
  <c r="B95" i="15"/>
  <c r="A95" i="15"/>
  <c r="B94" i="15"/>
  <c r="A94" i="15"/>
  <c r="R90" i="15"/>
  <c r="P90" i="15"/>
  <c r="O90" i="15"/>
  <c r="N90" i="15"/>
  <c r="S90" i="15"/>
  <c r="M89" i="15"/>
  <c r="M90" i="15" s="1"/>
  <c r="M11" i="15" s="1"/>
  <c r="B89" i="15"/>
  <c r="A89" i="15"/>
  <c r="B88" i="15"/>
  <c r="A88" i="15"/>
  <c r="B87" i="15"/>
  <c r="A87" i="15"/>
  <c r="B86" i="15"/>
  <c r="A86" i="15"/>
  <c r="T78" i="15"/>
  <c r="R78" i="15"/>
  <c r="N78" i="15"/>
  <c r="P78" i="15"/>
  <c r="P10" i="15"/>
  <c r="R10" i="15" s="1"/>
  <c r="O78" i="15"/>
  <c r="O10" i="15" s="1"/>
  <c r="B77" i="15"/>
  <c r="A77" i="15"/>
  <c r="B76" i="15"/>
  <c r="A76" i="15"/>
  <c r="M75" i="15"/>
  <c r="B75" i="15"/>
  <c r="A75" i="15"/>
  <c r="M74" i="15"/>
  <c r="M78" i="15"/>
  <c r="M10" i="15"/>
  <c r="B74" i="15"/>
  <c r="A74" i="15"/>
  <c r="T69" i="15"/>
  <c r="P69" i="15"/>
  <c r="P9" i="15" s="1"/>
  <c r="O69" i="15"/>
  <c r="O9" i="15" s="1"/>
  <c r="N69" i="15"/>
  <c r="N9" i="15"/>
  <c r="M69" i="15"/>
  <c r="R68" i="15"/>
  <c r="S68" i="15"/>
  <c r="B68" i="15"/>
  <c r="A68" i="15"/>
  <c r="R67" i="15"/>
  <c r="B67" i="15"/>
  <c r="A67" i="15"/>
  <c r="T62" i="15"/>
  <c r="R62" i="15"/>
  <c r="P62" i="15"/>
  <c r="P8" i="15"/>
  <c r="Q8" i="15"/>
  <c r="O62" i="15"/>
  <c r="O8" i="15"/>
  <c r="N62" i="15"/>
  <c r="N8" i="15" s="1"/>
  <c r="B61" i="15"/>
  <c r="A61" i="15"/>
  <c r="M60" i="15"/>
  <c r="B60" i="15"/>
  <c r="A60" i="15"/>
  <c r="M59" i="15"/>
  <c r="B59" i="15"/>
  <c r="A59" i="15"/>
  <c r="T55" i="15"/>
  <c r="P55" i="15"/>
  <c r="P7" i="15"/>
  <c r="O55" i="15"/>
  <c r="O7" i="15" s="1"/>
  <c r="N55" i="15"/>
  <c r="N7" i="15"/>
  <c r="M55" i="15"/>
  <c r="M7" i="15" s="1"/>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N45" i="15"/>
  <c r="N6" i="15" s="1"/>
  <c r="P45" i="15"/>
  <c r="P6" i="15" s="1"/>
  <c r="R6" i="15" s="1"/>
  <c r="O45" i="15"/>
  <c r="O6" i="15" s="1"/>
  <c r="B45" i="15"/>
  <c r="A45" i="15"/>
  <c r="M44" i="15"/>
  <c r="M45" i="15"/>
  <c r="M6" i="15" s="1"/>
  <c r="B44" i="15"/>
  <c r="A44" i="15"/>
  <c r="B41" i="15"/>
  <c r="A41" i="15"/>
  <c r="B40" i="15"/>
  <c r="A40" i="15"/>
  <c r="B39" i="15"/>
  <c r="A39" i="15"/>
  <c r="B38" i="15"/>
  <c r="A38" i="15"/>
  <c r="T37" i="15"/>
  <c r="T5" i="15" s="1"/>
  <c r="Q5" i="15"/>
  <c r="P37" i="15"/>
  <c r="O37" i="15"/>
  <c r="O5" i="15" s="1"/>
  <c r="N37" i="15"/>
  <c r="N5" i="15"/>
  <c r="M37" i="15"/>
  <c r="B37" i="15"/>
  <c r="A37" i="15"/>
  <c r="R36" i="15"/>
  <c r="S36" i="15"/>
  <c r="B36" i="15"/>
  <c r="A36" i="15"/>
  <c r="R35" i="15"/>
  <c r="S35" i="15"/>
  <c r="B35" i="15"/>
  <c r="A35" i="15"/>
  <c r="R34" i="15"/>
  <c r="S34" i="15"/>
  <c r="B34" i="15"/>
  <c r="A34" i="15"/>
  <c r="R33" i="15"/>
  <c r="S33" i="15"/>
  <c r="B33" i="15"/>
  <c r="A33" i="15"/>
  <c r="R32" i="15"/>
  <c r="S32" i="15"/>
  <c r="B32" i="15"/>
  <c r="A32" i="15"/>
  <c r="R31" i="15"/>
  <c r="S31" i="15"/>
  <c r="B31" i="15"/>
  <c r="A31" i="15"/>
  <c r="B23" i="15"/>
  <c r="A23" i="15"/>
  <c r="B22" i="15"/>
  <c r="A22" i="15"/>
  <c r="B21" i="15"/>
  <c r="A21" i="15"/>
  <c r="B20" i="15"/>
  <c r="A20" i="15"/>
  <c r="M15" i="15"/>
  <c r="B15" i="15"/>
  <c r="A15" i="15"/>
  <c r="B14" i="15"/>
  <c r="A14" i="15"/>
  <c r="B13" i="15"/>
  <c r="A13" i="15"/>
  <c r="N12" i="15"/>
  <c r="B12" i="15"/>
  <c r="A12" i="15"/>
  <c r="O11" i="15"/>
  <c r="N11" i="15"/>
  <c r="B11" i="15"/>
  <c r="A11" i="15"/>
  <c r="N10" i="15"/>
  <c r="B10" i="15"/>
  <c r="A10" i="15"/>
  <c r="Q9" i="15"/>
  <c r="M9" i="15"/>
  <c r="B9" i="15"/>
  <c r="A9" i="15"/>
  <c r="B8" i="15"/>
  <c r="A8" i="15"/>
  <c r="B7" i="15"/>
  <c r="A7" i="15"/>
  <c r="B6" i="15"/>
  <c r="A6" i="15"/>
  <c r="P5" i="15"/>
  <c r="M5" i="15"/>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R32" i="13" s="1"/>
  <c r="A33" i="13"/>
  <c r="B33" i="13"/>
  <c r="C33" i="13"/>
  <c r="Q33" i="13"/>
  <c r="R33" i="13" s="1"/>
  <c r="A34" i="13"/>
  <c r="B34" i="13"/>
  <c r="C34" i="13"/>
  <c r="Q34" i="13"/>
  <c r="R34" i="13"/>
  <c r="A35" i="13"/>
  <c r="B35" i="13"/>
  <c r="C35" i="13"/>
  <c r="Q35" i="13"/>
  <c r="R35" i="13"/>
  <c r="A36" i="13"/>
  <c r="B36" i="13"/>
  <c r="C36" i="13"/>
  <c r="Q36" i="13"/>
  <c r="R36" i="13" s="1"/>
  <c r="A37" i="13"/>
  <c r="B37" i="13"/>
  <c r="C37" i="13"/>
  <c r="Q37" i="13"/>
  <c r="R37" i="13" s="1"/>
  <c r="A38" i="13"/>
  <c r="B38" i="13"/>
  <c r="C38" i="13"/>
  <c r="Q38" i="13"/>
  <c r="R38" i="13"/>
  <c r="A39" i="13"/>
  <c r="B39" i="13"/>
  <c r="C39" i="13"/>
  <c r="Q39" i="13"/>
  <c r="R39" i="13"/>
  <c r="A40" i="13"/>
  <c r="B40" i="13"/>
  <c r="C40" i="13"/>
  <c r="Q40" i="13"/>
  <c r="R40" i="13" s="1"/>
  <c r="A41" i="13"/>
  <c r="B41" i="13"/>
  <c r="C41" i="13"/>
  <c r="Q41" i="13"/>
  <c r="R41" i="13" s="1"/>
  <c r="A42" i="13"/>
  <c r="B42" i="13"/>
  <c r="C42" i="13"/>
  <c r="Q42" i="13"/>
  <c r="R42" i="13"/>
  <c r="A43" i="13"/>
  <c r="B43" i="13"/>
  <c r="C43" i="13"/>
  <c r="Q43" i="13"/>
  <c r="R43" i="13"/>
  <c r="A44" i="13"/>
  <c r="B44" i="13"/>
  <c r="C44" i="13"/>
  <c r="Q44" i="13"/>
  <c r="R44" i="13" s="1"/>
  <c r="A45" i="13"/>
  <c r="B45" i="13"/>
  <c r="C45" i="13"/>
  <c r="Q45" i="13"/>
  <c r="R45" i="13" s="1"/>
  <c r="A46" i="13"/>
  <c r="B46" i="13"/>
  <c r="C46" i="13"/>
  <c r="Q46" i="13"/>
  <c r="R46" i="13"/>
  <c r="A47" i="13"/>
  <c r="B47" i="13"/>
  <c r="C47" i="13"/>
  <c r="Q47" i="13"/>
  <c r="R47" i="13"/>
  <c r="A48" i="13"/>
  <c r="B48" i="13"/>
  <c r="C48" i="13"/>
  <c r="Q48" i="13"/>
  <c r="R48" i="13" s="1"/>
  <c r="A49" i="13"/>
  <c r="B49" i="13"/>
  <c r="C49" i="13"/>
  <c r="Q49" i="13"/>
  <c r="R49" i="13" s="1"/>
  <c r="A50" i="13"/>
  <c r="B50" i="13"/>
  <c r="C50" i="13"/>
  <c r="Q50" i="13"/>
  <c r="R50" i="13"/>
  <c r="A51" i="13"/>
  <c r="B51" i="13"/>
  <c r="C51" i="13"/>
  <c r="Q51" i="13"/>
  <c r="R51" i="13"/>
  <c r="A52" i="13"/>
  <c r="B52" i="13"/>
  <c r="C52" i="13"/>
  <c r="Q52" i="13"/>
  <c r="R52" i="13" s="1"/>
  <c r="A53" i="13"/>
  <c r="B53" i="13"/>
  <c r="C53" i="13"/>
  <c r="Q53" i="13"/>
  <c r="R53" i="13" s="1"/>
  <c r="A54" i="13"/>
  <c r="B54" i="13"/>
  <c r="C54" i="13"/>
  <c r="Q54" i="13"/>
  <c r="R54" i="13"/>
  <c r="A55" i="13"/>
  <c r="B55" i="13"/>
  <c r="C55" i="13"/>
  <c r="Q55" i="13"/>
  <c r="R55" i="13"/>
  <c r="A56" i="13"/>
  <c r="B56" i="13"/>
  <c r="C56" i="13"/>
  <c r="Q56" i="13"/>
  <c r="R56" i="13" s="1"/>
  <c r="A57" i="13"/>
  <c r="B57" i="13"/>
  <c r="C57" i="13"/>
  <c r="Q57" i="13"/>
  <c r="R57" i="13" s="1"/>
  <c r="A59" i="13"/>
  <c r="B59" i="13"/>
  <c r="C59" i="13"/>
  <c r="Q59" i="13"/>
  <c r="R59" i="13"/>
  <c r="A60" i="13"/>
  <c r="B60" i="13"/>
  <c r="C60" i="13"/>
  <c r="Q60" i="13"/>
  <c r="R60" i="13"/>
  <c r="A61" i="13"/>
  <c r="B61" i="13"/>
  <c r="C61" i="13"/>
  <c r="Q61" i="13"/>
  <c r="R61" i="13" s="1"/>
  <c r="A62" i="13"/>
  <c r="B62" i="13"/>
  <c r="C62" i="13"/>
  <c r="Q62" i="13"/>
  <c r="R62" i="13" s="1"/>
  <c r="A63" i="13"/>
  <c r="B63" i="13"/>
  <c r="C63" i="13"/>
  <c r="Q63" i="13"/>
  <c r="R63" i="13"/>
  <c r="A64" i="13"/>
  <c r="B64" i="13"/>
  <c r="C64" i="13"/>
  <c r="Q64" i="13"/>
  <c r="R64" i="13"/>
  <c r="A65" i="13"/>
  <c r="B65" i="13"/>
  <c r="C65" i="13"/>
  <c r="Q65" i="13"/>
  <c r="R65" i="13" s="1"/>
  <c r="A66" i="13"/>
  <c r="B66" i="13"/>
  <c r="C66" i="13"/>
  <c r="Q66" i="13"/>
  <c r="R66" i="13" s="1"/>
  <c r="A67" i="13"/>
  <c r="B67" i="13"/>
  <c r="C67" i="13"/>
  <c r="Q67" i="13"/>
  <c r="R67" i="13"/>
  <c r="A68" i="13"/>
  <c r="B68" i="13"/>
  <c r="C68" i="13"/>
  <c r="Q68" i="13"/>
  <c r="R68" i="13"/>
  <c r="A69" i="13"/>
  <c r="B69" i="13"/>
  <c r="C69" i="13"/>
  <c r="Q69" i="13"/>
  <c r="R69" i="13" s="1"/>
  <c r="A70" i="13"/>
  <c r="B70" i="13"/>
  <c r="C70" i="13"/>
  <c r="Q70" i="13"/>
  <c r="R70" i="13" s="1"/>
  <c r="A71" i="13"/>
  <c r="B71" i="13"/>
  <c r="C71" i="13"/>
  <c r="Q71" i="13"/>
  <c r="R71" i="13"/>
  <c r="A72" i="13"/>
  <c r="B72" i="13"/>
  <c r="C72" i="13"/>
  <c r="Q72" i="13"/>
  <c r="R72" i="13"/>
  <c r="A73" i="13"/>
  <c r="B73" i="13"/>
  <c r="C73" i="13"/>
  <c r="Q73" i="13"/>
  <c r="R73" i="13" s="1"/>
  <c r="A74" i="13"/>
  <c r="B74" i="13"/>
  <c r="C74" i="13"/>
  <c r="Q74" i="13"/>
  <c r="R74" i="13" s="1"/>
  <c r="A75" i="13"/>
  <c r="B75" i="13"/>
  <c r="C75" i="13"/>
  <c r="Q75" i="13"/>
  <c r="R75" i="13"/>
  <c r="A76" i="13"/>
  <c r="B76" i="13"/>
  <c r="C76" i="13"/>
  <c r="Q76" i="13"/>
  <c r="R76" i="13"/>
  <c r="A77" i="13"/>
  <c r="B77" i="13"/>
  <c r="C77" i="13"/>
  <c r="Q77" i="13"/>
  <c r="R77" i="13" s="1"/>
  <c r="L78" i="13"/>
  <c r="L5" i="13"/>
  <c r="M78" i="13"/>
  <c r="M5"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s="1"/>
  <c r="A92" i="13"/>
  <c r="B92" i="13"/>
  <c r="C92" i="13"/>
  <c r="H92" i="13"/>
  <c r="Q92" i="13"/>
  <c r="R92" i="13"/>
  <c r="L93" i="13"/>
  <c r="L6" i="13" s="1"/>
  <c r="M93" i="13"/>
  <c r="M6" i="13"/>
  <c r="N93" i="13"/>
  <c r="N6" i="13" s="1"/>
  <c r="O93" i="13"/>
  <c r="O6" i="13"/>
  <c r="P93" i="13"/>
  <c r="S93" i="13"/>
  <c r="A101" i="13"/>
  <c r="B101" i="13"/>
  <c r="Q101" i="13"/>
  <c r="R101" i="13" s="1"/>
  <c r="A102" i="13"/>
  <c r="B102" i="13"/>
  <c r="Q102" i="13"/>
  <c r="R102" i="13" s="1"/>
  <c r="L103" i="13"/>
  <c r="L7" i="13"/>
  <c r="M103" i="13"/>
  <c r="M7" i="13" s="1"/>
  <c r="N103" i="13"/>
  <c r="N7" i="13"/>
  <c r="O103" i="13"/>
  <c r="O7" i="13"/>
  <c r="P103" i="13"/>
  <c r="P7" i="13"/>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S124" i="13"/>
  <c r="A130" i="13"/>
  <c r="B130" i="13"/>
  <c r="C130" i="13"/>
  <c r="H130" i="13"/>
  <c r="Q130" i="13"/>
  <c r="R130" i="13" s="1"/>
  <c r="A131" i="13"/>
  <c r="B131" i="13"/>
  <c r="C131" i="13"/>
  <c r="H131" i="13"/>
  <c r="Q131" i="13"/>
  <c r="R131" i="13" s="1"/>
  <c r="A132" i="13"/>
  <c r="B132" i="13"/>
  <c r="C132" i="13"/>
  <c r="H132" i="13"/>
  <c r="Q132" i="13"/>
  <c r="R132" i="13" s="1"/>
  <c r="A134" i="13"/>
  <c r="B134" i="13"/>
  <c r="H134" i="13"/>
  <c r="Q134" i="13"/>
  <c r="R134" i="13"/>
  <c r="A135" i="13"/>
  <c r="B135" i="13"/>
  <c r="H135" i="13"/>
  <c r="Q135" i="13"/>
  <c r="R135" i="13" s="1"/>
  <c r="A136" i="13"/>
  <c r="B136" i="13"/>
  <c r="H136" i="13"/>
  <c r="Q136" i="13"/>
  <c r="R136" i="13"/>
  <c r="L137" i="13"/>
  <c r="L10" i="13"/>
  <c r="M137" i="13"/>
  <c r="M10" i="13"/>
  <c r="N137" i="13"/>
  <c r="N10" i="13"/>
  <c r="O137" i="13"/>
  <c r="O10" i="13"/>
  <c r="P137" i="13"/>
  <c r="P10" i="13"/>
  <c r="S137" i="13"/>
  <c r="A146" i="13"/>
  <c r="B146" i="13"/>
  <c r="C146" i="13"/>
  <c r="Q146" i="13"/>
  <c r="R146" i="13"/>
  <c r="A147" i="13"/>
  <c r="B147" i="13"/>
  <c r="C147" i="13"/>
  <c r="Q147" i="13"/>
  <c r="Q149" i="13"/>
  <c r="Q150" i="13"/>
  <c r="R150" i="13" s="1"/>
  <c r="M151" i="13"/>
  <c r="M11" i="13" s="1"/>
  <c r="A149" i="13"/>
  <c r="B149" i="13"/>
  <c r="R149" i="13"/>
  <c r="A150" i="13"/>
  <c r="B150" i="13"/>
  <c r="L151" i="13"/>
  <c r="L11" i="13"/>
  <c r="N151" i="13"/>
  <c r="N11" i="13"/>
  <c r="O151" i="13"/>
  <c r="P151" i="13"/>
  <c r="P11" i="13" s="1"/>
  <c r="A156" i="13"/>
  <c r="B156" i="13"/>
  <c r="C156" i="13"/>
  <c r="H156" i="13"/>
  <c r="Q156" i="13"/>
  <c r="R156" i="13" s="1"/>
  <c r="A157" i="13"/>
  <c r="B157" i="13"/>
  <c r="C157" i="13"/>
  <c r="H157" i="13"/>
  <c r="Q157" i="13"/>
  <c r="R157" i="13" s="1"/>
  <c r="A158" i="13"/>
  <c r="B158" i="13"/>
  <c r="C158" i="13"/>
  <c r="H158" i="13"/>
  <c r="Q158" i="13"/>
  <c r="R158" i="13" s="1"/>
  <c r="A159" i="13"/>
  <c r="B159" i="13"/>
  <c r="C159" i="13"/>
  <c r="H159" i="13"/>
  <c r="Q159" i="13"/>
  <c r="R159" i="13" s="1"/>
  <c r="A160" i="13"/>
  <c r="B160" i="13"/>
  <c r="C160" i="13"/>
  <c r="H160" i="13"/>
  <c r="Q160" i="13"/>
  <c r="R160" i="13" s="1"/>
  <c r="A161" i="13"/>
  <c r="B161" i="13"/>
  <c r="C161" i="13"/>
  <c r="H161" i="13"/>
  <c r="Q161" i="13"/>
  <c r="R161" i="13" s="1"/>
  <c r="A162" i="13"/>
  <c r="B162" i="13"/>
  <c r="C162" i="13"/>
  <c r="H162" i="13"/>
  <c r="Q162" i="13"/>
  <c r="R162" i="13" s="1"/>
  <c r="A163" i="13"/>
  <c r="B163" i="13"/>
  <c r="C163" i="13"/>
  <c r="H163" i="13"/>
  <c r="Q163" i="13"/>
  <c r="R163" i="13" s="1"/>
  <c r="A164" i="13"/>
  <c r="B164" i="13"/>
  <c r="C164" i="13"/>
  <c r="H164" i="13"/>
  <c r="Q164" i="13"/>
  <c r="R164" i="13" s="1"/>
  <c r="A165" i="13"/>
  <c r="B165" i="13"/>
  <c r="C165" i="13"/>
  <c r="H165" i="13"/>
  <c r="Q165" i="13"/>
  <c r="R165" i="13" s="1"/>
  <c r="A166" i="13"/>
  <c r="B166" i="13"/>
  <c r="C166" i="13"/>
  <c r="H166" i="13"/>
  <c r="Q166" i="13"/>
  <c r="R166" i="13" s="1"/>
  <c r="A167" i="13"/>
  <c r="B167" i="13"/>
  <c r="C167" i="13"/>
  <c r="H167" i="13"/>
  <c r="Q167" i="13"/>
  <c r="R167" i="13" s="1"/>
  <c r="A168" i="13"/>
  <c r="B168" i="13"/>
  <c r="C168" i="13"/>
  <c r="H168" i="13"/>
  <c r="Q168" i="13"/>
  <c r="R168" i="13" s="1"/>
  <c r="A169" i="13"/>
  <c r="B169" i="13"/>
  <c r="C169" i="13"/>
  <c r="H169" i="13"/>
  <c r="Q169" i="13"/>
  <c r="R169" i="13" s="1"/>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s="1"/>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s="1"/>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s="1"/>
  <c r="A195" i="13"/>
  <c r="B195" i="13"/>
  <c r="H195" i="13"/>
  <c r="Q195" i="13"/>
  <c r="R195" i="13"/>
  <c r="A196" i="13"/>
  <c r="B196" i="13"/>
  <c r="H196" i="13"/>
  <c r="Q196" i="13"/>
  <c r="R196" i="13" s="1"/>
  <c r="A197" i="13"/>
  <c r="B197" i="13"/>
  <c r="H197" i="13"/>
  <c r="Q197" i="13"/>
  <c r="R197" i="13"/>
  <c r="A198" i="13"/>
  <c r="B198" i="13"/>
  <c r="H198" i="13"/>
  <c r="Q198" i="13"/>
  <c r="R198" i="13"/>
  <c r="A199" i="13"/>
  <c r="B199" i="13"/>
  <c r="H199" i="13"/>
  <c r="Q199" i="13"/>
  <c r="R199" i="13" s="1"/>
  <c r="A200" i="13"/>
  <c r="B200" i="13"/>
  <c r="H200" i="13"/>
  <c r="Q200" i="13"/>
  <c r="R200" i="13" s="1"/>
  <c r="A201" i="13"/>
  <c r="B201" i="13"/>
  <c r="H201" i="13"/>
  <c r="Q201" i="13"/>
  <c r="R201" i="13"/>
  <c r="A202" i="13"/>
  <c r="B202" i="13"/>
  <c r="H202" i="13"/>
  <c r="Q202" i="13"/>
  <c r="R202" i="13"/>
  <c r="A203" i="13"/>
  <c r="B203" i="13"/>
  <c r="H203" i="13"/>
  <c r="Q203" i="13"/>
  <c r="R203" i="13" s="1"/>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s="1"/>
  <c r="A211" i="13"/>
  <c r="B211" i="13"/>
  <c r="H211" i="13"/>
  <c r="Q211" i="13"/>
  <c r="R211" i="13"/>
  <c r="A212" i="13"/>
  <c r="B212" i="13"/>
  <c r="H212" i="13"/>
  <c r="Q212" i="13"/>
  <c r="R212" i="13" s="1"/>
  <c r="A213" i="13"/>
  <c r="B213" i="13"/>
  <c r="H213" i="13"/>
  <c r="Q213" i="13"/>
  <c r="R213" i="13"/>
  <c r="A214" i="13"/>
  <c r="B214" i="13"/>
  <c r="H214" i="13"/>
  <c r="Q214" i="13"/>
  <c r="R214" i="13"/>
  <c r="A215" i="13"/>
  <c r="B215" i="13"/>
  <c r="H215" i="13"/>
  <c r="Q215" i="13"/>
  <c r="R215" i="13" s="1"/>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s="1"/>
  <c r="M225" i="13"/>
  <c r="M12" i="13" s="1"/>
  <c r="N225" i="13"/>
  <c r="N12" i="13"/>
  <c r="O225" i="13"/>
  <c r="O12" i="13" s="1"/>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s="1"/>
  <c r="N240" i="13"/>
  <c r="N14" i="13" s="1"/>
  <c r="O240" i="13"/>
  <c r="P240" i="13"/>
  <c r="P14" i="13" s="1"/>
  <c r="S240" i="13"/>
  <c r="A251" i="13"/>
  <c r="B251" i="13"/>
  <c r="C251" i="13"/>
  <c r="Q251" i="13"/>
  <c r="R251" i="13"/>
  <c r="A253" i="13"/>
  <c r="B253" i="13"/>
  <c r="Q253" i="13"/>
  <c r="R253" i="13"/>
  <c r="M254" i="13"/>
  <c r="M15" i="13" s="1"/>
  <c r="N254" i="13"/>
  <c r="O254" i="13"/>
  <c r="O15" i="13"/>
  <c r="P254" i="13"/>
  <c r="P15" i="13" s="1"/>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R32" i="12" s="1"/>
  <c r="A33" i="12"/>
  <c r="B33" i="12"/>
  <c r="C33" i="12"/>
  <c r="Q33" i="12"/>
  <c r="R33" i="12" s="1"/>
  <c r="A34" i="12"/>
  <c r="B34" i="12"/>
  <c r="C34" i="12"/>
  <c r="Q34" i="12"/>
  <c r="R34" i="12" s="1"/>
  <c r="A35" i="12"/>
  <c r="B35" i="12"/>
  <c r="C35" i="12"/>
  <c r="Q35" i="12"/>
  <c r="R35" i="12"/>
  <c r="A36" i="12"/>
  <c r="B36" i="12"/>
  <c r="C36" i="12"/>
  <c r="Q36" i="12"/>
  <c r="R36" i="12"/>
  <c r="A37" i="12"/>
  <c r="B37" i="12"/>
  <c r="C37" i="12"/>
  <c r="Q37" i="12"/>
  <c r="R37" i="12"/>
  <c r="A38" i="12"/>
  <c r="B38" i="12"/>
  <c r="C38" i="12"/>
  <c r="Q38" i="12"/>
  <c r="R38" i="12" s="1"/>
  <c r="A39" i="12"/>
  <c r="B39" i="12"/>
  <c r="C39" i="12"/>
  <c r="Q39" i="12"/>
  <c r="R39" i="12"/>
  <c r="A40" i="12"/>
  <c r="B40" i="12"/>
  <c r="C40" i="12"/>
  <c r="Q40" i="12"/>
  <c r="R40" i="12"/>
  <c r="A41" i="12"/>
  <c r="B41" i="12"/>
  <c r="C41" i="12"/>
  <c r="Q41" i="12"/>
  <c r="R41" i="12" s="1"/>
  <c r="A42" i="12"/>
  <c r="B42" i="12"/>
  <c r="C42" i="12"/>
  <c r="Q42" i="12"/>
  <c r="R42" i="12" s="1"/>
  <c r="A43" i="12"/>
  <c r="B43" i="12"/>
  <c r="C43" i="12"/>
  <c r="Q43" i="12"/>
  <c r="R43" i="12"/>
  <c r="A44" i="12"/>
  <c r="B44" i="12"/>
  <c r="C44" i="12"/>
  <c r="Q44" i="12"/>
  <c r="R44" i="12"/>
  <c r="A45" i="12"/>
  <c r="B45" i="12"/>
  <c r="C45" i="12"/>
  <c r="Q45" i="12"/>
  <c r="R45" i="12"/>
  <c r="A46" i="12"/>
  <c r="B46" i="12"/>
  <c r="C46" i="12"/>
  <c r="Q46" i="12"/>
  <c r="R46" i="12" s="1"/>
  <c r="A47" i="12"/>
  <c r="B47" i="12"/>
  <c r="C47" i="12"/>
  <c r="Q47" i="12"/>
  <c r="R47" i="12"/>
  <c r="A48" i="12"/>
  <c r="B48" i="12"/>
  <c r="C48" i="12"/>
  <c r="Q48" i="12"/>
  <c r="R48" i="12"/>
  <c r="A49" i="12"/>
  <c r="B49" i="12"/>
  <c r="C49" i="12"/>
  <c r="Q49" i="12"/>
  <c r="R49" i="12"/>
  <c r="A50" i="12"/>
  <c r="B50" i="12"/>
  <c r="C50" i="12"/>
  <c r="Q50" i="12"/>
  <c r="R50" i="12" s="1"/>
  <c r="A51" i="12"/>
  <c r="B51" i="12"/>
  <c r="C51" i="12"/>
  <c r="Q51" i="12"/>
  <c r="R51" i="12"/>
  <c r="A52" i="12"/>
  <c r="B52" i="12"/>
  <c r="C52" i="12"/>
  <c r="Q52" i="12"/>
  <c r="R52" i="12"/>
  <c r="A53" i="12"/>
  <c r="B53" i="12"/>
  <c r="C53" i="12"/>
  <c r="Q53" i="12"/>
  <c r="R53" i="12"/>
  <c r="A54" i="12"/>
  <c r="B54" i="12"/>
  <c r="C54" i="12"/>
  <c r="Q54" i="12"/>
  <c r="R54" i="12" s="1"/>
  <c r="A55" i="12"/>
  <c r="B55" i="12"/>
  <c r="C55" i="12"/>
  <c r="Q55" i="12"/>
  <c r="R55" i="12"/>
  <c r="A56" i="12"/>
  <c r="B56" i="12"/>
  <c r="C56" i="12"/>
  <c r="Q56" i="12"/>
  <c r="R56" i="12"/>
  <c r="A57" i="12"/>
  <c r="B57" i="12"/>
  <c r="C57" i="12"/>
  <c r="Q57" i="12"/>
  <c r="R57" i="12" s="1"/>
  <c r="A59" i="12"/>
  <c r="B59" i="12"/>
  <c r="C59" i="12"/>
  <c r="Q59" i="12"/>
  <c r="R59" i="12" s="1"/>
  <c r="A60" i="12"/>
  <c r="B60" i="12"/>
  <c r="C60" i="12"/>
  <c r="Q60" i="12"/>
  <c r="R60" i="12"/>
  <c r="A61" i="12"/>
  <c r="B61" i="12"/>
  <c r="C61" i="12"/>
  <c r="Q61" i="12"/>
  <c r="R61" i="12"/>
  <c r="A62" i="12"/>
  <c r="B62" i="12"/>
  <c r="C62" i="12"/>
  <c r="Q62" i="12"/>
  <c r="R62" i="12"/>
  <c r="A63" i="12"/>
  <c r="B63" i="12"/>
  <c r="C63" i="12"/>
  <c r="Q63" i="12"/>
  <c r="R63" i="12" s="1"/>
  <c r="A64" i="12"/>
  <c r="B64" i="12"/>
  <c r="C64" i="12"/>
  <c r="Q64" i="12"/>
  <c r="R64" i="12"/>
  <c r="A65" i="12"/>
  <c r="B65" i="12"/>
  <c r="C65" i="12"/>
  <c r="Q65" i="12"/>
  <c r="R65" i="12"/>
  <c r="A66" i="12"/>
  <c r="B66" i="12"/>
  <c r="C66" i="12"/>
  <c r="Q66" i="12"/>
  <c r="R66" i="12"/>
  <c r="A67" i="12"/>
  <c r="B67" i="12"/>
  <c r="C67" i="12"/>
  <c r="Q67" i="12"/>
  <c r="R67" i="12" s="1"/>
  <c r="A68" i="12"/>
  <c r="B68" i="12"/>
  <c r="C68" i="12"/>
  <c r="Q68" i="12"/>
  <c r="R68" i="12"/>
  <c r="A69" i="12"/>
  <c r="B69" i="12"/>
  <c r="C69" i="12"/>
  <c r="Q69" i="12"/>
  <c r="R69" i="12"/>
  <c r="A70" i="12"/>
  <c r="B70" i="12"/>
  <c r="C70" i="12"/>
  <c r="Q70" i="12"/>
  <c r="R70" i="12"/>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c r="A79" i="12"/>
  <c r="B79" i="12"/>
  <c r="C79" i="12"/>
  <c r="Q79" i="12"/>
  <c r="R79" i="12" s="1"/>
  <c r="A80" i="12"/>
  <c r="B80" i="12"/>
  <c r="C80" i="12"/>
  <c r="Q80" i="12"/>
  <c r="R80" i="12"/>
  <c r="A81" i="12"/>
  <c r="B81" i="12"/>
  <c r="C81" i="12"/>
  <c r="Q81" i="12"/>
  <c r="R81" i="12"/>
  <c r="A82" i="12"/>
  <c r="B82" i="12"/>
  <c r="C82" i="12"/>
  <c r="Q82" i="12"/>
  <c r="R82" i="12"/>
  <c r="A83" i="12"/>
  <c r="B83" i="12"/>
  <c r="C83" i="12"/>
  <c r="Q83" i="12"/>
  <c r="R83" i="12" s="1"/>
  <c r="A84" i="12"/>
  <c r="B84" i="12"/>
  <c r="C84" i="12"/>
  <c r="Q84" i="12"/>
  <c r="R84" i="12"/>
  <c r="A85" i="12"/>
  <c r="B85" i="12"/>
  <c r="C85" i="12"/>
  <c r="Q85" i="12"/>
  <c r="R85" i="12"/>
  <c r="A86" i="12"/>
  <c r="B86" i="12"/>
  <c r="C86" i="12"/>
  <c r="Q86" i="12"/>
  <c r="R86" i="12"/>
  <c r="A87" i="12"/>
  <c r="B87" i="12"/>
  <c r="C87" i="12"/>
  <c r="Q87" i="12"/>
  <c r="R87" i="12" s="1"/>
  <c r="A88" i="12"/>
  <c r="B88" i="12"/>
  <c r="C88" i="12"/>
  <c r="Q88" i="12"/>
  <c r="R88" i="12" s="1"/>
  <c r="A89" i="12"/>
  <c r="B89" i="12"/>
  <c r="C89" i="12"/>
  <c r="Q89" i="12"/>
  <c r="R89" i="12"/>
  <c r="A90" i="12"/>
  <c r="B90" i="12"/>
  <c r="C90" i="12"/>
  <c r="Q90" i="12"/>
  <c r="R90" i="12"/>
  <c r="A91" i="12"/>
  <c r="B91" i="12"/>
  <c r="C91" i="12"/>
  <c r="Q91" i="12"/>
  <c r="R91" i="12" s="1"/>
  <c r="A92" i="12"/>
  <c r="B92" i="12"/>
  <c r="C92" i="12"/>
  <c r="Q92" i="12"/>
  <c r="R92" i="12" s="1"/>
  <c r="A93" i="12"/>
  <c r="B93" i="12"/>
  <c r="C93" i="12"/>
  <c r="Q93" i="12"/>
  <c r="R93" i="12"/>
  <c r="L94" i="12"/>
  <c r="L5" i="12" s="1"/>
  <c r="M94" i="12"/>
  <c r="M5" i="12"/>
  <c r="N94" i="12"/>
  <c r="N5" i="12" s="1"/>
  <c r="O94" i="12"/>
  <c r="O5" i="12"/>
  <c r="P94" i="12"/>
  <c r="P5" i="12" s="1"/>
  <c r="S94" i="12"/>
  <c r="S5" i="12"/>
  <c r="A100" i="12"/>
  <c r="B100" i="12"/>
  <c r="C100" i="12"/>
  <c r="H100" i="12"/>
  <c r="Q100" i="12"/>
  <c r="R100" i="12" s="1"/>
  <c r="A101" i="12"/>
  <c r="B101" i="12"/>
  <c r="C101" i="12"/>
  <c r="H101" i="12"/>
  <c r="Q101" i="12"/>
  <c r="R101" i="12" s="1"/>
  <c r="A102" i="12"/>
  <c r="B102" i="12"/>
  <c r="C102" i="12"/>
  <c r="H102" i="12"/>
  <c r="Q102" i="12"/>
  <c r="R102" i="12"/>
  <c r="A103" i="12"/>
  <c r="B103" i="12"/>
  <c r="C103" i="12"/>
  <c r="H103" i="12"/>
  <c r="Q103" i="12"/>
  <c r="R103" i="12" s="1"/>
  <c r="A105" i="12"/>
  <c r="B105" i="12"/>
  <c r="C105" i="12"/>
  <c r="H105" i="12"/>
  <c r="Q105" i="12"/>
  <c r="R105" i="12" s="1"/>
  <c r="A106" i="12"/>
  <c r="B106" i="12"/>
  <c r="C106" i="12"/>
  <c r="H106" i="12"/>
  <c r="Q106" i="12"/>
  <c r="R106" i="12" s="1"/>
  <c r="A107" i="12"/>
  <c r="B107" i="12"/>
  <c r="C107" i="12"/>
  <c r="H107" i="12"/>
  <c r="Q107" i="12"/>
  <c r="R107" i="12"/>
  <c r="A108" i="12"/>
  <c r="B108" i="12"/>
  <c r="C108" i="12"/>
  <c r="H108" i="12"/>
  <c r="Q108" i="12"/>
  <c r="R108" i="12" s="1"/>
  <c r="L109" i="12"/>
  <c r="L6" i="12"/>
  <c r="M109" i="12"/>
  <c r="M6" i="12" s="1"/>
  <c r="N109" i="12"/>
  <c r="N6" i="12"/>
  <c r="O109" i="12"/>
  <c r="O6" i="12" s="1"/>
  <c r="P109" i="12"/>
  <c r="P6" i="12" s="1"/>
  <c r="Q6" i="12" s="1"/>
  <c r="S109" i="12"/>
  <c r="A117" i="12"/>
  <c r="B117" i="12"/>
  <c r="Q117" i="12"/>
  <c r="R117" i="12" s="1"/>
  <c r="A118" i="12"/>
  <c r="B118" i="12"/>
  <c r="Q118" i="12"/>
  <c r="R118" i="12" s="1"/>
  <c r="L119" i="12"/>
  <c r="L7" i="12" s="1"/>
  <c r="M119" i="12"/>
  <c r="M7" i="12"/>
  <c r="N119" i="12"/>
  <c r="N7" i="12" s="1"/>
  <c r="N133" i="12"/>
  <c r="N8" i="12"/>
  <c r="N140" i="12"/>
  <c r="N9" i="12" s="1"/>
  <c r="N153" i="12"/>
  <c r="N10" i="12"/>
  <c r="N167" i="12"/>
  <c r="N11" i="12" s="1"/>
  <c r="N241" i="12"/>
  <c r="N12" i="12" s="1"/>
  <c r="N250" i="12"/>
  <c r="N13" i="12" s="1"/>
  <c r="N256" i="12"/>
  <c r="N14" i="12"/>
  <c r="N270" i="12"/>
  <c r="N15" i="12" s="1"/>
  <c r="O119" i="12"/>
  <c r="O7" i="12"/>
  <c r="P119" i="12"/>
  <c r="P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s="1"/>
  <c r="A130" i="12"/>
  <c r="B130" i="12"/>
  <c r="C130" i="12"/>
  <c r="H130" i="12"/>
  <c r="Q130" i="12"/>
  <c r="R130" i="12"/>
  <c r="A131" i="12"/>
  <c r="B131" i="12"/>
  <c r="C131" i="12"/>
  <c r="H131" i="12"/>
  <c r="Q131" i="12"/>
  <c r="R131" i="12" s="1"/>
  <c r="A132" i="12"/>
  <c r="B132" i="12"/>
  <c r="C132" i="12"/>
  <c r="H132" i="12"/>
  <c r="Q132" i="12"/>
  <c r="R132" i="12"/>
  <c r="L133" i="12"/>
  <c r="L8" i="12" s="1"/>
  <c r="M133" i="12"/>
  <c r="M8" i="12"/>
  <c r="O133" i="12"/>
  <c r="O8" i="12" s="1"/>
  <c r="P133" i="12"/>
  <c r="P8" i="12"/>
  <c r="S133" i="12"/>
  <c r="A138" i="12"/>
  <c r="B138" i="12"/>
  <c r="Q138" i="12"/>
  <c r="R138" i="12" s="1"/>
  <c r="A139" i="12"/>
  <c r="B139" i="12"/>
  <c r="Q139" i="12"/>
  <c r="R139" i="12"/>
  <c r="L140" i="12"/>
  <c r="L9" i="12" s="1"/>
  <c r="M140" i="12"/>
  <c r="O140" i="12"/>
  <c r="O9" i="12"/>
  <c r="P140" i="12"/>
  <c r="P9" i="12" s="1"/>
  <c r="S140" i="12"/>
  <c r="A146" i="12"/>
  <c r="B146" i="12"/>
  <c r="C146" i="12"/>
  <c r="Q146" i="12"/>
  <c r="R146" i="12" s="1"/>
  <c r="A147" i="12"/>
  <c r="B147" i="12"/>
  <c r="C147" i="12"/>
  <c r="Q147" i="12"/>
  <c r="Q148" i="12"/>
  <c r="R148" i="12"/>
  <c r="Q150" i="12"/>
  <c r="R150" i="12" s="1"/>
  <c r="Q151" i="12"/>
  <c r="Q152" i="12"/>
  <c r="Q153" i="12" s="1"/>
  <c r="R152" i="12"/>
  <c r="M153" i="12"/>
  <c r="M10" i="12" s="1"/>
  <c r="A148" i="12"/>
  <c r="B148" i="12"/>
  <c r="C148" i="12"/>
  <c r="A150" i="12"/>
  <c r="B150" i="12"/>
  <c r="C150" i="12"/>
  <c r="A151" i="12"/>
  <c r="B151" i="12"/>
  <c r="C151" i="12"/>
  <c r="R151" i="12"/>
  <c r="A152" i="12"/>
  <c r="B152" i="12"/>
  <c r="C152" i="12"/>
  <c r="L153" i="12"/>
  <c r="L10" i="12" s="1"/>
  <c r="O153" i="12"/>
  <c r="O10" i="12"/>
  <c r="P153" i="12"/>
  <c r="S153" i="12"/>
  <c r="A162" i="12"/>
  <c r="B162" i="12"/>
  <c r="C162" i="12"/>
  <c r="H162" i="12"/>
  <c r="Q162" i="12"/>
  <c r="R162" i="12"/>
  <c r="A163" i="12"/>
  <c r="B163" i="12"/>
  <c r="C163" i="12"/>
  <c r="H163" i="12"/>
  <c r="Q163" i="12"/>
  <c r="R163" i="12" s="1"/>
  <c r="A165" i="12"/>
  <c r="B165" i="12"/>
  <c r="C165" i="12"/>
  <c r="H165" i="12"/>
  <c r="Q165" i="12"/>
  <c r="A166" i="12"/>
  <c r="B166" i="12"/>
  <c r="C166" i="12"/>
  <c r="H166" i="12"/>
  <c r="Q166" i="12"/>
  <c r="R166" i="12" s="1"/>
  <c r="L167" i="12"/>
  <c r="L11" i="12" s="1"/>
  <c r="M167" i="12"/>
  <c r="M11" i="12"/>
  <c r="O167" i="12"/>
  <c r="O11" i="12" s="1"/>
  <c r="P167" i="12"/>
  <c r="P11" i="12"/>
  <c r="A172" i="12"/>
  <c r="B172" i="12"/>
  <c r="C172" i="12"/>
  <c r="H172" i="12"/>
  <c r="Q172" i="12"/>
  <c r="R172" i="12" s="1"/>
  <c r="A173" i="12"/>
  <c r="B173" i="12"/>
  <c r="C173" i="12"/>
  <c r="H173" i="12"/>
  <c r="Q173" i="12"/>
  <c r="R173" i="12"/>
  <c r="A174" i="12"/>
  <c r="B174" i="12"/>
  <c r="C174" i="12"/>
  <c r="H174" i="12"/>
  <c r="Q174" i="12"/>
  <c r="R174" i="12" s="1"/>
  <c r="A175" i="12"/>
  <c r="B175" i="12"/>
  <c r="C175" i="12"/>
  <c r="H175" i="12"/>
  <c r="Q175" i="12"/>
  <c r="R175" i="12"/>
  <c r="A176" i="12"/>
  <c r="B176" i="12"/>
  <c r="C176" i="12"/>
  <c r="H176" i="12"/>
  <c r="Q176" i="12"/>
  <c r="R176" i="12" s="1"/>
  <c r="A177" i="12"/>
  <c r="B177" i="12"/>
  <c r="C177" i="12"/>
  <c r="H177" i="12"/>
  <c r="Q177" i="12"/>
  <c r="R177" i="12"/>
  <c r="A178" i="12"/>
  <c r="B178" i="12"/>
  <c r="C178" i="12"/>
  <c r="H178" i="12"/>
  <c r="Q178" i="12"/>
  <c r="R178" i="12" s="1"/>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c r="A184" i="12"/>
  <c r="B184" i="12"/>
  <c r="C184" i="12"/>
  <c r="H184" i="12"/>
  <c r="Q184" i="12"/>
  <c r="R184" i="12" s="1"/>
  <c r="A185" i="12"/>
  <c r="B185" i="12"/>
  <c r="C185" i="12"/>
  <c r="H185" i="12"/>
  <c r="Q185" i="12"/>
  <c r="R185" i="12"/>
  <c r="A186" i="12"/>
  <c r="B186" i="12"/>
  <c r="C186" i="12"/>
  <c r="H186" i="12"/>
  <c r="Q186" i="12"/>
  <c r="R186" i="12" s="1"/>
  <c r="A187" i="12"/>
  <c r="B187" i="12"/>
  <c r="C187" i="12"/>
  <c r="H187" i="12"/>
  <c r="Q187" i="12"/>
  <c r="R187" i="12"/>
  <c r="A188" i="12"/>
  <c r="B188" i="12"/>
  <c r="C188" i="12"/>
  <c r="H188" i="12"/>
  <c r="Q188" i="12"/>
  <c r="R188" i="12" s="1"/>
  <c r="A189" i="12"/>
  <c r="B189" i="12"/>
  <c r="C189" i="12"/>
  <c r="H189" i="12"/>
  <c r="Q189" i="12"/>
  <c r="R189" i="12"/>
  <c r="A190" i="12"/>
  <c r="B190" i="12"/>
  <c r="C190" i="12"/>
  <c r="H190" i="12"/>
  <c r="Q190" i="12"/>
  <c r="R190" i="12" s="1"/>
  <c r="A191" i="12"/>
  <c r="B191" i="12"/>
  <c r="C191" i="12"/>
  <c r="H191" i="12"/>
  <c r="Q191" i="12"/>
  <c r="R191" i="12"/>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c r="L241" i="12"/>
  <c r="L12" i="12" s="1"/>
  <c r="M241" i="12"/>
  <c r="M12" i="12"/>
  <c r="O241" i="12"/>
  <c r="O12" i="12" s="1"/>
  <c r="P241" i="12"/>
  <c r="P12" i="12"/>
  <c r="S241" i="12"/>
  <c r="A248" i="12"/>
  <c r="B248" i="12"/>
  <c r="Q248" i="12"/>
  <c r="R248" i="12"/>
  <c r="A249" i="12"/>
  <c r="B249" i="12"/>
  <c r="Q249" i="12"/>
  <c r="L250" i="12"/>
  <c r="L13" i="12" s="1"/>
  <c r="M250" i="12"/>
  <c r="M13" i="12"/>
  <c r="O250" i="12"/>
  <c r="O13" i="12" s="1"/>
  <c r="P250" i="12"/>
  <c r="P13" i="12"/>
  <c r="Q13" i="12" s="1"/>
  <c r="A254" i="12"/>
  <c r="B254" i="12"/>
  <c r="Q254" i="12"/>
  <c r="R254" i="12"/>
  <c r="A255" i="12"/>
  <c r="B255" i="12"/>
  <c r="Q255" i="12"/>
  <c r="R255" i="12"/>
  <c r="L256" i="12"/>
  <c r="L14" i="12" s="1"/>
  <c r="M256" i="12"/>
  <c r="M14" i="12"/>
  <c r="O256" i="12"/>
  <c r="O14" i="12" s="1"/>
  <c r="P256" i="12"/>
  <c r="P14" i="12"/>
  <c r="S256" i="12"/>
  <c r="A267" i="12"/>
  <c r="B267" i="12"/>
  <c r="C267" i="12"/>
  <c r="Q267" i="12"/>
  <c r="R267" i="12" s="1"/>
  <c r="A269" i="12"/>
  <c r="B269" i="12"/>
  <c r="C269" i="12"/>
  <c r="Q269" i="12"/>
  <c r="R269" i="12" s="1"/>
  <c r="L270" i="12"/>
  <c r="L15" i="12"/>
  <c r="M270" i="12"/>
  <c r="M15" i="12" s="1"/>
  <c r="O270" i="12"/>
  <c r="O272" i="12" s="1"/>
  <c r="O15" i="12"/>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c r="A37" i="11"/>
  <c r="B37" i="11"/>
  <c r="L37" i="11"/>
  <c r="Q37" i="11"/>
  <c r="R37" i="11" s="1"/>
  <c r="A38" i="11"/>
  <c r="B38" i="11"/>
  <c r="L38" i="11"/>
  <c r="Q38" i="11"/>
  <c r="R38" i="11"/>
  <c r="A39" i="11"/>
  <c r="B39" i="11"/>
  <c r="L39" i="11"/>
  <c r="Q39" i="11"/>
  <c r="R39" i="11"/>
  <c r="A40" i="11"/>
  <c r="B40" i="11"/>
  <c r="L40" i="11"/>
  <c r="Q40" i="11"/>
  <c r="R40" i="11"/>
  <c r="A41" i="11"/>
  <c r="B41" i="11"/>
  <c r="L41" i="11"/>
  <c r="Q41" i="11"/>
  <c r="R41" i="11" s="1"/>
  <c r="A42" i="11"/>
  <c r="B42" i="11"/>
  <c r="L42" i="11"/>
  <c r="Q42" i="11"/>
  <c r="R42" i="11"/>
  <c r="A43" i="11"/>
  <c r="B43" i="11"/>
  <c r="L43" i="11"/>
  <c r="Q43" i="11"/>
  <c r="R43" i="11"/>
  <c r="A44" i="11"/>
  <c r="B44" i="11"/>
  <c r="L44" i="11"/>
  <c r="Q44" i="11"/>
  <c r="R44" i="11"/>
  <c r="A45" i="11"/>
  <c r="B45" i="11"/>
  <c r="L45" i="11"/>
  <c r="Q45" i="11"/>
  <c r="R45" i="11" s="1"/>
  <c r="A46" i="11"/>
  <c r="B46" i="11"/>
  <c r="L46" i="11"/>
  <c r="Q46" i="11"/>
  <c r="R46" i="11"/>
  <c r="A47" i="11"/>
  <c r="B47" i="11"/>
  <c r="L47" i="11"/>
  <c r="Q47" i="11"/>
  <c r="R47" i="11"/>
  <c r="A48" i="11"/>
  <c r="B48" i="11"/>
  <c r="L48" i="11"/>
  <c r="Q48" i="11"/>
  <c r="R48" i="11"/>
  <c r="A49" i="11"/>
  <c r="B49" i="11"/>
  <c r="L49" i="11"/>
  <c r="Q49" i="11"/>
  <c r="R49" i="11" s="1"/>
  <c r="A50" i="11"/>
  <c r="B50" i="11"/>
  <c r="L50" i="11"/>
  <c r="Q50" i="11"/>
  <c r="R50" i="11"/>
  <c r="A51" i="11"/>
  <c r="B51" i="11"/>
  <c r="L51" i="11"/>
  <c r="Q51" i="11"/>
  <c r="R51" i="11"/>
  <c r="A52" i="11"/>
  <c r="B52" i="11"/>
  <c r="L52" i="11"/>
  <c r="Q52" i="11"/>
  <c r="R52" i="11"/>
  <c r="A53" i="11"/>
  <c r="B53" i="11"/>
  <c r="L53" i="11"/>
  <c r="Q53" i="11"/>
  <c r="R53" i="11" s="1"/>
  <c r="A54" i="11"/>
  <c r="B54" i="11"/>
  <c r="L54" i="11"/>
  <c r="Q54" i="11"/>
  <c r="R54" i="11"/>
  <c r="A55" i="11"/>
  <c r="B55" i="11"/>
  <c r="L55" i="11"/>
  <c r="Q55" i="11"/>
  <c r="R55" i="11"/>
  <c r="A56" i="11"/>
  <c r="B56" i="11"/>
  <c r="L56" i="11"/>
  <c r="Q56" i="11"/>
  <c r="R56" i="11"/>
  <c r="A57" i="11"/>
  <c r="B57" i="11"/>
  <c r="L57" i="11"/>
  <c r="Q57" i="11"/>
  <c r="R57" i="11" s="1"/>
  <c r="A58" i="11"/>
  <c r="B58" i="11"/>
  <c r="L58" i="11"/>
  <c r="Q58" i="11"/>
  <c r="R58" i="11"/>
  <c r="A59" i="11"/>
  <c r="B59" i="11"/>
  <c r="L59" i="11"/>
  <c r="Q59" i="11"/>
  <c r="R59" i="11"/>
  <c r="A60" i="11"/>
  <c r="B60" i="11"/>
  <c r="L60" i="11"/>
  <c r="Q60" i="11"/>
  <c r="R60" i="11"/>
  <c r="A61" i="11"/>
  <c r="B61" i="11"/>
  <c r="L61" i="11"/>
  <c r="Q61" i="11"/>
  <c r="R61" i="11" s="1"/>
  <c r="A62" i="11"/>
  <c r="B62" i="11"/>
  <c r="L62" i="11"/>
  <c r="Q62" i="11"/>
  <c r="R62" i="11"/>
  <c r="A63" i="11"/>
  <c r="B63" i="11"/>
  <c r="L63" i="11"/>
  <c r="Q63" i="11"/>
  <c r="R63" i="11"/>
  <c r="A64" i="11"/>
  <c r="B64" i="11"/>
  <c r="L64" i="11"/>
  <c r="Q64" i="11"/>
  <c r="R64" i="11"/>
  <c r="A65" i="11"/>
  <c r="B65" i="11"/>
  <c r="L65" i="11"/>
  <c r="Q65" i="11"/>
  <c r="R65" i="11" s="1"/>
  <c r="M66" i="11"/>
  <c r="M5" i="11"/>
  <c r="N66" i="11"/>
  <c r="N5" i="11" s="1"/>
  <c r="O66" i="11"/>
  <c r="O5" i="11"/>
  <c r="P66" i="11"/>
  <c r="P5" i="11" s="1"/>
  <c r="S66" i="11"/>
  <c r="S5" i="11"/>
  <c r="A71" i="11"/>
  <c r="B71" i="11"/>
  <c r="Q71" i="11"/>
  <c r="A72" i="11"/>
  <c r="B72" i="11"/>
  <c r="Q72" i="11"/>
  <c r="R72" i="11"/>
  <c r="A73" i="11"/>
  <c r="B73" i="11"/>
  <c r="Q73" i="11"/>
  <c r="R73" i="11"/>
  <c r="A74" i="11"/>
  <c r="B74" i="11"/>
  <c r="Q74" i="11"/>
  <c r="R74" i="11"/>
  <c r="L75" i="11"/>
  <c r="L6" i="11"/>
  <c r="M75" i="11"/>
  <c r="M6" i="11"/>
  <c r="N75" i="11"/>
  <c r="N6" i="11"/>
  <c r="O75" i="11"/>
  <c r="O6" i="11"/>
  <c r="P75" i="11"/>
  <c r="P6" i="11"/>
  <c r="Q6" i="11" s="1"/>
  <c r="S75" i="11"/>
  <c r="A83" i="11"/>
  <c r="B83" i="11"/>
  <c r="Q83" i="11"/>
  <c r="R83" i="11" s="1"/>
  <c r="A84" i="11"/>
  <c r="B84" i="11"/>
  <c r="Q84" i="11"/>
  <c r="R84" i="11"/>
  <c r="L85" i="11"/>
  <c r="L7" i="11"/>
  <c r="M85" i="11"/>
  <c r="M7" i="11"/>
  <c r="N85" i="11"/>
  <c r="N7" i="11"/>
  <c r="O85" i="11"/>
  <c r="O7" i="11"/>
  <c r="P85" i="11"/>
  <c r="P7" i="11"/>
  <c r="S85" i="11"/>
  <c r="A89" i="11"/>
  <c r="B89" i="11"/>
  <c r="H89" i="11"/>
  <c r="Q89" i="11"/>
  <c r="R89" i="11"/>
  <c r="A90" i="11"/>
  <c r="B90" i="11"/>
  <c r="H90" i="11"/>
  <c r="Q90" i="11"/>
  <c r="R90" i="11" s="1"/>
  <c r="A91" i="11"/>
  <c r="B91" i="11"/>
  <c r="H91" i="11"/>
  <c r="Q91" i="11"/>
  <c r="R91" i="11"/>
  <c r="A92" i="11"/>
  <c r="B92" i="11"/>
  <c r="H92" i="11"/>
  <c r="Q92" i="11"/>
  <c r="R92" i="11"/>
  <c r="L93" i="11"/>
  <c r="L8" i="11" s="1"/>
  <c r="M93" i="11"/>
  <c r="M8" i="11"/>
  <c r="N93" i="11"/>
  <c r="N8" i="11" s="1"/>
  <c r="O93" i="11"/>
  <c r="O8" i="11"/>
  <c r="P93" i="11"/>
  <c r="P8" i="11" s="1"/>
  <c r="S93" i="11"/>
  <c r="A98" i="11"/>
  <c r="B98" i="11"/>
  <c r="Q98" i="11"/>
  <c r="R98" i="11"/>
  <c r="A99" i="11"/>
  <c r="B99" i="11"/>
  <c r="Q99" i="11"/>
  <c r="R99" i="11"/>
  <c r="L100" i="11"/>
  <c r="L9" i="11"/>
  <c r="M100" i="11"/>
  <c r="M9" i="11"/>
  <c r="N100" i="11"/>
  <c r="N9" i="11"/>
  <c r="O100" i="11"/>
  <c r="O9" i="11"/>
  <c r="P100" i="11"/>
  <c r="P9" i="11"/>
  <c r="Q9" i="11" s="1"/>
  <c r="R9" i="11" s="1"/>
  <c r="S100" i="11"/>
  <c r="A105" i="11"/>
  <c r="B105" i="11"/>
  <c r="H105" i="11"/>
  <c r="Q105" i="11"/>
  <c r="R105" i="11"/>
  <c r="A106" i="11"/>
  <c r="B106" i="11"/>
  <c r="H106" i="11"/>
  <c r="Q106" i="11"/>
  <c r="R106" i="11"/>
  <c r="L107" i="11"/>
  <c r="L10" i="11" s="1"/>
  <c r="M107" i="11"/>
  <c r="M10" i="11"/>
  <c r="N107" i="11"/>
  <c r="N10" i="11" s="1"/>
  <c r="O107" i="11"/>
  <c r="O10" i="11"/>
  <c r="P107" i="11"/>
  <c r="P10" i="11" s="1"/>
  <c r="Q10" i="11" s="1"/>
  <c r="S107" i="11"/>
  <c r="A115" i="11"/>
  <c r="B115" i="11"/>
  <c r="Q115" i="11"/>
  <c r="R115" i="11"/>
  <c r="A116" i="11"/>
  <c r="B116" i="11"/>
  <c r="Q116" i="11"/>
  <c r="Q117" i="11"/>
  <c r="L117" i="11"/>
  <c r="L11" i="11"/>
  <c r="M117" i="11"/>
  <c r="M11" i="11"/>
  <c r="N117" i="11"/>
  <c r="N11" i="11" s="1"/>
  <c r="O117" i="11"/>
  <c r="O11" i="11" s="1"/>
  <c r="P117" i="11"/>
  <c r="A121" i="11"/>
  <c r="B121" i="11"/>
  <c r="H121" i="11"/>
  <c r="Q121" i="11"/>
  <c r="R121" i="11"/>
  <c r="A122" i="11"/>
  <c r="B122" i="11"/>
  <c r="H122" i="11"/>
  <c r="Q122" i="11"/>
  <c r="R122" i="11" s="1"/>
  <c r="A123" i="11"/>
  <c r="B123" i="11"/>
  <c r="H123" i="11"/>
  <c r="Q123" i="11"/>
  <c r="R123" i="11"/>
  <c r="A124" i="11"/>
  <c r="B124" i="11"/>
  <c r="H124" i="11"/>
  <c r="Q124" i="11"/>
  <c r="R124" i="11"/>
  <c r="A125" i="11"/>
  <c r="B125" i="11"/>
  <c r="H125" i="11"/>
  <c r="Q125" i="11"/>
  <c r="R125" i="11"/>
  <c r="A126" i="11"/>
  <c r="B126" i="11"/>
  <c r="H126" i="11"/>
  <c r="Q126" i="11"/>
  <c r="R126" i="11" s="1"/>
  <c r="A127" i="11"/>
  <c r="B127" i="11"/>
  <c r="H127" i="11"/>
  <c r="Q127" i="11"/>
  <c r="R127" i="11"/>
  <c r="A128" i="11"/>
  <c r="B128" i="11"/>
  <c r="H128" i="11"/>
  <c r="Q128" i="11"/>
  <c r="R128" i="11"/>
  <c r="A129" i="11"/>
  <c r="B129" i="11"/>
  <c r="H129" i="11"/>
  <c r="Q129" i="11"/>
  <c r="R129" i="1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c r="A141" i="11"/>
  <c r="B141" i="11"/>
  <c r="H141" i="11"/>
  <c r="Q141" i="11"/>
  <c r="R141" i="11"/>
  <c r="A142" i="11"/>
  <c r="B142" i="11"/>
  <c r="H142" i="11"/>
  <c r="Q142" i="11"/>
  <c r="R142" i="11" s="1"/>
  <c r="A143" i="11"/>
  <c r="B143" i="11"/>
  <c r="H143" i="11"/>
  <c r="Q143" i="11"/>
  <c r="R143" i="11"/>
  <c r="A144" i="11"/>
  <c r="B144" i="11"/>
  <c r="H144" i="11"/>
  <c r="Q144" i="11"/>
  <c r="R144" i="11"/>
  <c r="A145" i="11"/>
  <c r="B145" i="11"/>
  <c r="H145" i="11"/>
  <c r="Q145" i="11"/>
  <c r="R145" i="11"/>
  <c r="A146" i="11"/>
  <c r="B146" i="11"/>
  <c r="H146" i="11"/>
  <c r="Q146" i="11"/>
  <c r="R146" i="11" s="1"/>
  <c r="A147" i="11"/>
  <c r="B147" i="11"/>
  <c r="H147" i="11"/>
  <c r="Q147" i="11"/>
  <c r="R147" i="11"/>
  <c r="A148" i="11"/>
  <c r="B148" i="11"/>
  <c r="H148" i="11"/>
  <c r="Q148" i="11"/>
  <c r="R148" i="11"/>
  <c r="A149" i="11"/>
  <c r="B149" i="11"/>
  <c r="H149" i="11"/>
  <c r="Q149" i="11"/>
  <c r="R149" i="11"/>
  <c r="A150" i="11"/>
  <c r="B150" i="11"/>
  <c r="H150" i="11"/>
  <c r="Q150" i="11"/>
  <c r="R150" i="11" s="1"/>
  <c r="A151" i="11"/>
  <c r="B151" i="11"/>
  <c r="H151" i="11"/>
  <c r="Q151" i="11"/>
  <c r="R151" i="11"/>
  <c r="L152" i="11"/>
  <c r="L12" i="11"/>
  <c r="M152" i="11"/>
  <c r="M12" i="11"/>
  <c r="O152" i="11"/>
  <c r="O12" i="11"/>
  <c r="P152" i="11"/>
  <c r="P12" i="11"/>
  <c r="N152" i="11"/>
  <c r="S152" i="11"/>
  <c r="A159" i="11"/>
  <c r="B159" i="11"/>
  <c r="Q159" i="11"/>
  <c r="R159" i="11"/>
  <c r="A160" i="11"/>
  <c r="B160" i="11"/>
  <c r="Q160" i="11"/>
  <c r="R160" i="11"/>
  <c r="M161" i="11"/>
  <c r="L161" i="11"/>
  <c r="L13" i="11"/>
  <c r="M13" i="11"/>
  <c r="N161" i="11"/>
  <c r="N13" i="11"/>
  <c r="O161" i="11"/>
  <c r="O13" i="11"/>
  <c r="P161" i="11"/>
  <c r="P13" i="11"/>
  <c r="S161" i="11"/>
  <c r="S179" i="11"/>
  <c r="S167" i="11"/>
  <c r="A165" i="11"/>
  <c r="B165" i="11"/>
  <c r="Q165" i="11"/>
  <c r="R165" i="11" s="1"/>
  <c r="A166" i="11"/>
  <c r="B166" i="11"/>
  <c r="Q166" i="11"/>
  <c r="R166" i="11" s="1"/>
  <c r="L167" i="11"/>
  <c r="M167" i="11"/>
  <c r="M14" i="11"/>
  <c r="N167" i="11"/>
  <c r="N14" i="11"/>
  <c r="N179" i="11"/>
  <c r="N181" i="11" s="1"/>
  <c r="N15" i="11"/>
  <c r="O167" i="11"/>
  <c r="O14" i="11"/>
  <c r="P167" i="11"/>
  <c r="P14" i="11" s="1"/>
  <c r="Q14" i="11" s="1"/>
  <c r="R14" i="11" s="1"/>
  <c r="A177" i="11"/>
  <c r="B177" i="11"/>
  <c r="Q177" i="11"/>
  <c r="A178" i="11"/>
  <c r="B178" i="11"/>
  <c r="Q178" i="11"/>
  <c r="R178" i="11"/>
  <c r="L179" i="11"/>
  <c r="L15" i="11"/>
  <c r="M179" i="11"/>
  <c r="O179" i="11"/>
  <c r="O15" i="11"/>
  <c r="P179" i="11"/>
  <c r="P15" i="11" s="1"/>
  <c r="Q15" i="11" s="1"/>
  <c r="R147" i="13"/>
  <c r="Q137" i="13"/>
  <c r="R137" i="13"/>
  <c r="O15" i="15"/>
  <c r="R147" i="12"/>
  <c r="P10" i="12"/>
  <c r="Q10" i="12"/>
  <c r="R10" i="12"/>
  <c r="S250" i="12"/>
  <c r="R108" i="13"/>
  <c r="O11" i="13"/>
  <c r="S151" i="13"/>
  <c r="Q234" i="13"/>
  <c r="R234" i="13"/>
  <c r="R122" i="13"/>
  <c r="Q124" i="13"/>
  <c r="Q12" i="13"/>
  <c r="R12" i="13"/>
  <c r="S12" i="13"/>
  <c r="Q78" i="13"/>
  <c r="Q5" i="13"/>
  <c r="R5" i="13"/>
  <c r="Q9" i="17"/>
  <c r="R9" i="17" s="1"/>
  <c r="S9" i="17" s="1"/>
  <c r="R115" i="17"/>
  <c r="R90" i="17"/>
  <c r="Q13" i="17"/>
  <c r="N16" i="17"/>
  <c r="R80" i="17"/>
  <c r="Q75" i="17"/>
  <c r="R75" i="17"/>
  <c r="S117" i="17"/>
  <c r="N61" i="17"/>
  <c r="R133" i="17"/>
  <c r="R73" i="17"/>
  <c r="N108" i="17"/>
  <c r="Q6" i="17"/>
  <c r="R6" i="17" s="1"/>
  <c r="O11" i="17"/>
  <c r="Q11" i="17"/>
  <c r="R11" i="17"/>
  <c r="N50" i="17"/>
  <c r="N40" i="17"/>
  <c r="R97" i="17"/>
  <c r="Q8" i="17"/>
  <c r="R8" i="17"/>
  <c r="R32" i="17"/>
  <c r="R177" i="11"/>
  <c r="R32" i="11"/>
  <c r="R165" i="12"/>
  <c r="M9" i="12"/>
  <c r="N12" i="11"/>
  <c r="R71" i="11"/>
  <c r="R249" i="12"/>
  <c r="Q250" i="12"/>
  <c r="R250" i="12"/>
  <c r="P15" i="15"/>
  <c r="S105" i="15"/>
  <c r="T107" i="15"/>
  <c r="Q15" i="15"/>
  <c r="R89" i="13"/>
  <c r="Q61" i="17"/>
  <c r="Q140" i="12"/>
  <c r="R140" i="12"/>
  <c r="R238" i="13"/>
  <c r="Q240" i="13"/>
  <c r="R240" i="13"/>
  <c r="P6" i="13"/>
  <c r="Q6" i="13"/>
  <c r="Q7" i="17"/>
  <c r="R7" i="17"/>
  <c r="Q100" i="11"/>
  <c r="R100" i="11"/>
  <c r="M15" i="11"/>
  <c r="Q11" i="13"/>
  <c r="R11" i="13"/>
  <c r="R34" i="11"/>
  <c r="N15" i="13"/>
  <c r="N16" i="13"/>
  <c r="R65" i="17"/>
  <c r="R13" i="17"/>
  <c r="L14" i="11"/>
  <c r="R69" i="15"/>
  <c r="S67" i="15"/>
  <c r="R12" i="15"/>
  <c r="Q7" i="13"/>
  <c r="R7" i="13" s="1"/>
  <c r="S7" i="13" s="1"/>
  <c r="Q117" i="17"/>
  <c r="R117" i="17" s="1"/>
  <c r="Q8" i="13"/>
  <c r="R8" i="13"/>
  <c r="S8" i="13"/>
  <c r="N68" i="17"/>
  <c r="S69" i="15"/>
  <c r="R15" i="15"/>
  <c r="S15" i="15" s="1"/>
  <c r="T15" i="15" s="1"/>
  <c r="Q179" i="11"/>
  <c r="R179" i="11"/>
  <c r="M181" i="11"/>
  <c r="K177" i="11" s="1"/>
  <c r="R117" i="11"/>
  <c r="Q254" i="13"/>
  <c r="M16" i="13"/>
  <c r="Q10" i="13"/>
  <c r="O130" i="15"/>
  <c r="R13" i="15"/>
  <c r="Q130" i="15"/>
  <c r="L137" i="17"/>
  <c r="M137" i="17"/>
  <c r="K133" i="17"/>
  <c r="S137" i="17"/>
  <c r="R10" i="13"/>
  <c r="S10" i="13" s="1"/>
  <c r="R6" i="13"/>
  <c r="S6" i="13"/>
  <c r="S6" i="15"/>
  <c r="T6" i="15"/>
  <c r="S13" i="15"/>
  <c r="T13" i="15"/>
  <c r="R31" i="17"/>
  <c r="Q256" i="12"/>
  <c r="R256" i="12" s="1"/>
  <c r="Q123" i="17"/>
  <c r="R123" i="17"/>
  <c r="R116" i="11"/>
  <c r="R78" i="13"/>
  <c r="Q16" i="15"/>
  <c r="S62" i="15"/>
  <c r="R124" i="13"/>
  <c r="R82" i="17"/>
  <c r="S128" i="15"/>
  <c r="Q68" i="17"/>
  <c r="R68" i="17"/>
  <c r="Q103" i="13"/>
  <c r="R103" i="13"/>
  <c r="P256" i="13"/>
  <c r="Q117" i="13"/>
  <c r="R117" i="13" s="1"/>
  <c r="Q93" i="13"/>
  <c r="R93" i="13"/>
  <c r="Q75" i="11"/>
  <c r="R75" i="11" s="1"/>
  <c r="Q92" i="17"/>
  <c r="R92" i="17"/>
  <c r="S234" i="13"/>
  <c r="S256" i="13"/>
  <c r="P130" i="15"/>
  <c r="O181" i="11"/>
  <c r="N256" i="13"/>
  <c r="R37" i="15"/>
  <c r="S37" i="15" s="1"/>
  <c r="Q50" i="17"/>
  <c r="R50" i="17" s="1"/>
  <c r="S53" i="15"/>
  <c r="Q167" i="11"/>
  <c r="R14" i="15"/>
  <c r="S14" i="15" s="1"/>
  <c r="T14" i="15" s="1"/>
  <c r="Q161" i="11"/>
  <c r="R161" i="11" s="1"/>
  <c r="R10" i="11"/>
  <c r="S167" i="12"/>
  <c r="Q8" i="12"/>
  <c r="R8" i="12" s="1"/>
  <c r="Q7" i="12"/>
  <c r="R7" i="12" s="1"/>
  <c r="Q151" i="13"/>
  <c r="Q9" i="13"/>
  <c r="S45" i="15"/>
  <c r="R8" i="15"/>
  <c r="S78" i="15"/>
  <c r="M98" i="15"/>
  <c r="M12" i="15" s="1"/>
  <c r="M116" i="15"/>
  <c r="Q7" i="11"/>
  <c r="R7" i="11" s="1"/>
  <c r="L16" i="12"/>
  <c r="Q13" i="13"/>
  <c r="R13" i="13" s="1"/>
  <c r="Q15" i="12"/>
  <c r="S7" i="12"/>
  <c r="P16" i="12"/>
  <c r="P16" i="13"/>
  <c r="R61" i="17"/>
  <c r="Q107" i="11"/>
  <c r="R107" i="11"/>
  <c r="P11" i="11"/>
  <c r="R9" i="13"/>
  <c r="S11" i="17"/>
  <c r="R5" i="15"/>
  <c r="S5" i="15"/>
  <c r="M14" i="15"/>
  <c r="S8" i="15"/>
  <c r="T8" i="15" s="1"/>
  <c r="R151" i="13"/>
  <c r="R6" i="12"/>
  <c r="S7" i="11"/>
  <c r="S9" i="11"/>
  <c r="L76" i="19"/>
  <c r="L11" i="19" s="1"/>
  <c r="R37" i="19" l="1"/>
  <c r="Q40" i="19"/>
  <c r="R40" i="19" s="1"/>
  <c r="R32" i="19"/>
  <c r="Q36" i="19"/>
  <c r="R36" i="19" s="1"/>
  <c r="R28" i="19"/>
  <c r="Q31" i="19"/>
  <c r="R31" i="19" s="1"/>
  <c r="N31" i="19"/>
  <c r="S11" i="13"/>
  <c r="S7" i="17"/>
  <c r="S8" i="17"/>
  <c r="N137" i="17"/>
  <c r="S13" i="17"/>
  <c r="S10" i="12"/>
  <c r="R15" i="11"/>
  <c r="S15" i="11" s="1"/>
  <c r="Q13" i="11"/>
  <c r="Q12" i="11"/>
  <c r="Q11" i="11"/>
  <c r="R11" i="11" s="1"/>
  <c r="M16" i="11"/>
  <c r="L66" i="11"/>
  <c r="S272" i="12"/>
  <c r="Q14" i="12"/>
  <c r="Q12" i="12"/>
  <c r="Q11" i="12"/>
  <c r="R153" i="12"/>
  <c r="Q9" i="12"/>
  <c r="R9" i="12" s="1"/>
  <c r="N272" i="12"/>
  <c r="M272" i="12"/>
  <c r="O16" i="12"/>
  <c r="M16" i="12"/>
  <c r="Q15" i="13"/>
  <c r="O256" i="13"/>
  <c r="L16" i="13"/>
  <c r="M62" i="15"/>
  <c r="M8" i="15" s="1"/>
  <c r="M16" i="15" s="1"/>
  <c r="O16" i="15"/>
  <c r="R9" i="15"/>
  <c r="N16" i="15"/>
  <c r="R7" i="15"/>
  <c r="S7" i="15" s="1"/>
  <c r="O16" i="17"/>
  <c r="Q10" i="17"/>
  <c r="R10" i="17" s="1"/>
  <c r="Q14" i="17"/>
  <c r="C9" i="14"/>
  <c r="E9" i="14"/>
  <c r="N130" i="19"/>
  <c r="R167" i="11"/>
  <c r="S10" i="11"/>
  <c r="H72" i="11"/>
  <c r="H71" i="11"/>
  <c r="L5" i="11"/>
  <c r="L16" i="11" s="1"/>
  <c r="H73" i="11"/>
  <c r="P16" i="11"/>
  <c r="S10" i="15"/>
  <c r="T10" i="15"/>
  <c r="R15" i="13"/>
  <c r="S15" i="13" s="1"/>
  <c r="S11" i="11"/>
  <c r="R15" i="12"/>
  <c r="S15" i="12"/>
  <c r="Q8" i="11"/>
  <c r="R6" i="11"/>
  <c r="S6" i="11" s="1"/>
  <c r="O16" i="11"/>
  <c r="N16" i="12"/>
  <c r="K267" i="12"/>
  <c r="K269" i="12"/>
  <c r="N16" i="11"/>
  <c r="R15" i="17"/>
  <c r="S15" i="17" s="1"/>
  <c r="M130" i="15"/>
  <c r="H74" i="11"/>
  <c r="L181" i="11"/>
  <c r="R14" i="17"/>
  <c r="S14" i="17" s="1"/>
  <c r="S12" i="17"/>
  <c r="S9" i="13"/>
  <c r="S14" i="11"/>
  <c r="R13" i="11"/>
  <c r="S13" i="11" s="1"/>
  <c r="R12" i="11"/>
  <c r="S12" i="11"/>
  <c r="R13" i="12"/>
  <c r="S13" i="12" s="1"/>
  <c r="R12" i="12"/>
  <c r="S12" i="12"/>
  <c r="S9" i="12"/>
  <c r="S6" i="12"/>
  <c r="Q225" i="13"/>
  <c r="P272" i="12"/>
  <c r="T7" i="15"/>
  <c r="Q109" i="12"/>
  <c r="R109" i="12" s="1"/>
  <c r="O137" i="17"/>
  <c r="O14" i="13"/>
  <c r="S117" i="11"/>
  <c r="S181" i="11" s="1"/>
  <c r="S12" i="15"/>
  <c r="T12" i="15" s="1"/>
  <c r="S8" i="12"/>
  <c r="L256" i="13"/>
  <c r="R116" i="15"/>
  <c r="Q66" i="11"/>
  <c r="Q40" i="17"/>
  <c r="N130" i="15"/>
  <c r="Q270" i="12"/>
  <c r="P181" i="11"/>
  <c r="S6" i="17"/>
  <c r="Q108" i="17"/>
  <c r="R108" i="17" s="1"/>
  <c r="P137" i="17"/>
  <c r="L272" i="12"/>
  <c r="Q133" i="12"/>
  <c r="R133" i="12" s="1"/>
  <c r="Q93" i="11"/>
  <c r="R93" i="11" s="1"/>
  <c r="R254" i="13"/>
  <c r="Q152" i="11"/>
  <c r="R152" i="11" s="1"/>
  <c r="M256" i="13"/>
  <c r="S13" i="13"/>
  <c r="Q241" i="12"/>
  <c r="R241" i="12" s="1"/>
  <c r="Q85" i="11"/>
  <c r="R85" i="11" s="1"/>
  <c r="Q94" i="12"/>
  <c r="Q167" i="12"/>
  <c r="R167" i="12" s="1"/>
  <c r="S10" i="17"/>
  <c r="Q119" i="12"/>
  <c r="R119" i="12" s="1"/>
  <c r="T90" i="15"/>
  <c r="T130" i="15" s="1"/>
  <c r="P11" i="15"/>
  <c r="R11" i="15" s="1"/>
  <c r="N10" i="19"/>
  <c r="N12" i="19"/>
  <c r="N9" i="19"/>
  <c r="N76" i="19"/>
  <c r="N17" i="19"/>
  <c r="N15" i="19"/>
  <c r="N84" i="19"/>
  <c r="N93" i="19"/>
  <c r="N107" i="19"/>
  <c r="N114" i="19"/>
  <c r="N11" i="19"/>
  <c r="Q142" i="19"/>
  <c r="N8" i="19"/>
  <c r="N14" i="19"/>
  <c r="N16" i="19"/>
  <c r="Q76" i="19"/>
  <c r="Q11" i="19" s="1"/>
  <c r="R11" i="19" s="1"/>
  <c r="L132" i="19"/>
  <c r="O132" i="19"/>
  <c r="N13" i="19"/>
  <c r="O18" i="19"/>
  <c r="N7" i="19"/>
  <c r="L18" i="19"/>
  <c r="P18" i="19"/>
  <c r="M18" i="19"/>
  <c r="D12" i="14" s="1"/>
  <c r="C16" i="14" s="1"/>
  <c r="N61" i="19"/>
  <c r="N53" i="19"/>
  <c r="Q69" i="19"/>
  <c r="R69" i="19" s="1"/>
  <c r="N69" i="19"/>
  <c r="Q53" i="19"/>
  <c r="R53" i="19" s="1"/>
  <c r="N121" i="19"/>
  <c r="M132" i="19"/>
  <c r="K129" i="19" s="1"/>
  <c r="P132" i="19"/>
  <c r="Q107" i="19"/>
  <c r="R107" i="19" s="1"/>
  <c r="Q130" i="19"/>
  <c r="Q61" i="19"/>
  <c r="R61" i="19" s="1"/>
  <c r="Q84" i="19"/>
  <c r="R84" i="19" s="1"/>
  <c r="Q93" i="19"/>
  <c r="Q13" i="19" s="1"/>
  <c r="R13" i="19" s="1"/>
  <c r="Q114" i="19"/>
  <c r="Q15" i="19" s="1"/>
  <c r="R15" i="19" s="1"/>
  <c r="Q121" i="19"/>
  <c r="R121" i="19" s="1"/>
  <c r="Q7" i="19"/>
  <c r="R48" i="19"/>
  <c r="S9" i="15" l="1"/>
  <c r="T9" i="15"/>
  <c r="R11" i="12"/>
  <c r="S11" i="12"/>
  <c r="R14" i="12"/>
  <c r="S14" i="12"/>
  <c r="Q12" i="19"/>
  <c r="R12" i="19" s="1"/>
  <c r="R93" i="19"/>
  <c r="C12" i="14"/>
  <c r="C15" i="14" s="1"/>
  <c r="C18" i="14" s="1"/>
  <c r="D18" i="14" s="1"/>
  <c r="G50" i="26"/>
  <c r="R66" i="11"/>
  <c r="Q5" i="11"/>
  <c r="Q181" i="11"/>
  <c r="R181" i="11" s="1"/>
  <c r="S11" i="15"/>
  <c r="T11" i="15" s="1"/>
  <c r="T16" i="15" s="1"/>
  <c r="R270" i="12"/>
  <c r="Q272" i="12"/>
  <c r="R272" i="12" s="1"/>
  <c r="R130" i="15"/>
  <c r="S130" i="15" s="1"/>
  <c r="S116" i="15"/>
  <c r="R16" i="15"/>
  <c r="R8" i="11"/>
  <c r="S8" i="11" s="1"/>
  <c r="S16" i="11" s="1"/>
  <c r="Q256" i="13"/>
  <c r="R256" i="13" s="1"/>
  <c r="R225" i="13"/>
  <c r="Q5" i="12"/>
  <c r="R94" i="12"/>
  <c r="K253" i="13"/>
  <c r="K251" i="13"/>
  <c r="S16" i="17"/>
  <c r="S16" i="12"/>
  <c r="P16" i="15"/>
  <c r="R40" i="17"/>
  <c r="Q5" i="17"/>
  <c r="O16" i="13"/>
  <c r="Q14" i="13"/>
  <c r="Q137" i="17"/>
  <c r="R137" i="17" s="1"/>
  <c r="Q14" i="19"/>
  <c r="R14" i="19" s="1"/>
  <c r="Q132" i="19"/>
  <c r="R132" i="19" s="1"/>
  <c r="Q8" i="19"/>
  <c r="R8" i="19" s="1"/>
  <c r="R76" i="19"/>
  <c r="R42" i="19"/>
  <c r="R114" i="19"/>
  <c r="Q9" i="19"/>
  <c r="R9" i="19" s="1"/>
  <c r="N132" i="19"/>
  <c r="N18" i="19"/>
  <c r="S15" i="19"/>
  <c r="S18" i="19" s="1"/>
  <c r="S132" i="19"/>
  <c r="Q10" i="19"/>
  <c r="R10" i="19" s="1"/>
  <c r="R130" i="19"/>
  <c r="Q17" i="19"/>
  <c r="R17" i="19" s="1"/>
  <c r="Q16" i="19"/>
  <c r="R16" i="19" s="1"/>
  <c r="R7" i="19"/>
  <c r="D15" i="14" l="1"/>
  <c r="D16" i="14"/>
  <c r="E12" i="14"/>
  <c r="E15" i="14" s="1"/>
  <c r="F15" i="14" s="1"/>
  <c r="H50" i="26"/>
  <c r="R14" i="13"/>
  <c r="S14" i="13" s="1"/>
  <c r="S16" i="13" s="1"/>
  <c r="Q16" i="13"/>
  <c r="Q16" i="17"/>
  <c r="R5" i="17"/>
  <c r="Q16" i="12"/>
  <c r="R5" i="12"/>
  <c r="S16" i="15"/>
  <c r="H21" i="15"/>
  <c r="H22" i="15" s="1"/>
  <c r="R5" i="11"/>
  <c r="Q16" i="11"/>
  <c r="Q18" i="19"/>
  <c r="R18" i="19" s="1"/>
  <c r="H21" i="17" l="1"/>
  <c r="H22" i="17" s="1"/>
  <c r="R16" i="17"/>
  <c r="R16" i="11"/>
  <c r="H21" i="11"/>
  <c r="H22" i="11" s="1"/>
  <c r="R16" i="13"/>
  <c r="H21" i="13"/>
  <c r="H22" i="13" s="1"/>
  <c r="G16" i="19"/>
  <c r="H21" i="12"/>
  <c r="H22" i="12" s="1"/>
  <c r="R16" i="12"/>
  <c r="F12" i="14"/>
  <c r="E16" i="14" s="1"/>
  <c r="F16" i="14" s="1"/>
  <c r="E18" i="14" l="1"/>
  <c r="F18" i="14" s="1"/>
  <c r="R142" i="19" l="1"/>
  <c r="S142" i="19" s="1"/>
</calcChain>
</file>

<file path=xl/sharedStrings.xml><?xml version="1.0" encoding="utf-8"?>
<sst xmlns="http://schemas.openxmlformats.org/spreadsheetml/2006/main" count="3217" uniqueCount="622">
  <si>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</si>
  <si>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</si>
  <si>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</si>
  <si>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</si>
  <si>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</si>
  <si>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</si>
  <si>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</si>
  <si>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</si>
  <si>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</si>
  <si>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</si>
  <si>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</si>
  <si>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</si>
  <si>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</si>
  <si>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</si>
  <si>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</si>
  <si>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</si>
  <si>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</si>
  <si>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</si>
  <si>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</si>
  <si>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</si>
  <si>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</si>
  <si>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</si>
  <si>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</si>
  <si>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</si>
  <si>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</si>
  <si>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</si>
  <si>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</si>
  <si>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</si>
  <si>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</si>
  <si>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</si>
  <si>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</si>
  <si>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</si>
  <si>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</si>
  <si>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</si>
  <si>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</si>
  <si>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</si>
  <si>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</si>
  <si>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</si>
  <si>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</si>
  <si>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</si>
  <si>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</si>
  <si>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</si>
  <si>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</si>
  <si>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</si>
  <si>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</si>
  <si>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</si>
  <si>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</si>
  <si>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</si>
  <si>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</si>
  <si>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</si>
  <si>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</si>
  <si>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</si>
  <si>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</si>
  <si>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</si>
  <si>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</si>
  <si>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</si>
  <si>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</si>
  <si>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</si>
  <si>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</si>
  <si>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</si>
  <si>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</si>
  <si>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</si>
  <si>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</si>
  <si>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</si>
  <si>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</si>
  <si>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</si>
  <si>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</si>
  <si>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</si>
  <si>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</si>
  <si>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</si>
  <si>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</si>
  <si>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</si>
  <si>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</si>
  <si>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</si>
  <si>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</si>
  <si>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</si>
  <si>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</si>
  <si>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</si>
  <si>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</si>
  <si>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</si>
  <si>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</si>
  <si>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</si>
  <si>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</si>
  <si>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</si>
  <si>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</si>
  <si>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</si>
  <si>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</si>
  <si>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</si>
  <si>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</si>
  <si>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</si>
  <si>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</si>
  <si>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</si>
  <si>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</si>
  <si>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</si>
  <si>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</si>
  <si>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</si>
  <si>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</si>
  <si>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</si>
  <si>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</si>
  <si>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</si>
  <si>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</si>
  <si>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</si>
  <si>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</si>
  <si>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</si>
  <si>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</si>
  <si>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</si>
  <si>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</si>
  <si>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</si>
  <si>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</si>
  <si>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</si>
  <si>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</si>
  <si>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</si>
  <si>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</si>
  <si>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</si>
  <si>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</si>
  <si>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</si>
  <si>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</si>
  <si>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</si>
  <si>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</si>
  <si>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</si>
  <si>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</si>
  <si>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</si>
  <si>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</si>
  <si>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</si>
  <si>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</si>
  <si>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</si>
  <si>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</si>
  <si>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</si>
  <si>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</si>
  <si>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</si>
  <si>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</si>
  <si>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</si>
  <si>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</si>
  <si>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</si>
  <si>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</si>
  <si>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</si>
  <si>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</si>
  <si>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</si>
  <si>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</si>
  <si>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</si>
  <si>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</si>
  <si>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</si>
  <si>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</si>
  <si>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</si>
  <si>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</si>
  <si>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</si>
  <si>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</si>
  <si>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</si>
  <si>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</si>
  <si>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</si>
  <si>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</si>
  <si>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</si>
  <si>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</si>
  <si>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</si>
  <si>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</si>
  <si>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</si>
  <si>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</si>
  <si>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</si>
  <si>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</si>
  <si>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</si>
  <si>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</si>
  <si>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</si>
  <si>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</si>
  <si>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</si>
  <si>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</si>
  <si>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</si>
  <si>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</si>
  <si>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</si>
  <si>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</si>
  <si>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</si>
  <si>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</si>
  <si>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</si>
  <si>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</si>
  <si>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</si>
  <si>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</si>
  <si>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</si>
  <si>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</si>
  <si>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</si>
  <si>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</si>
  <si>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</si>
  <si>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</si>
  <si>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</si>
  <si>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</si>
  <si>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</si>
  <si>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</si>
  <si>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</si>
  <si>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</si>
  <si>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</si>
  <si>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</si>
  <si>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</si>
  <si>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</si>
  <si>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</si>
  <si>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</si>
  <si>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</si>
  <si>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</si>
  <si>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</si>
  <si>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</si>
  <si>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</si>
  <si>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</si>
  <si>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</si>
  <si>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</si>
  <si>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</si>
  <si>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</si>
  <si>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</si>
  <si>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</si>
  <si>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</si>
  <si>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</si>
  <si>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</si>
  <si>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</si>
  <si>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</si>
  <si>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</si>
  <si>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</si>
  <si>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</si>
  <si>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</si>
  <si>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</si>
  <si>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</si>
  <si>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</si>
  <si>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</si>
  <si>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</si>
  <si>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</si>
  <si>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</si>
  <si>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</si>
  <si>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</si>
  <si>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</si>
  <si>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</si>
  <si>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</si>
  <si>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</si>
  <si>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</si>
  <si>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</si>
  <si>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</si>
  <si>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</si>
  <si>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</si>
  <si>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</si>
  <si>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</si>
  <si>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</si>
  <si>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</si>
  <si>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</si>
  <si>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</si>
  <si>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</si>
  <si>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</si>
  <si>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</si>
  <si>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</si>
  <si>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</si>
  <si>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</si>
  <si>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</si>
  <si>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</si>
  <si>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</si>
  <si>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</si>
  <si>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</si>
  <si>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</si>
  <si>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</si>
  <si>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</si>
  <si>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</si>
  <si>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</si>
  <si>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</si>
  <si>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</si>
  <si>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</si>
  <si>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</si>
  <si>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</si>
  <si>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</si>
  <si>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</si>
  <si>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</si>
  <si>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</si>
  <si>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</si>
  <si>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</si>
  <si>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</si>
  <si>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</si>
  <si>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</si>
  <si>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</si>
  <si>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</si>
  <si>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</si>
  <si>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</si>
  <si>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</si>
  <si>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</si>
  <si>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</si>
  <si>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</si>
  <si>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</si>
  <si>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</si>
  <si>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</si>
  <si>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</si>
  <si>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</si>
  <si>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</si>
  <si>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</si>
  <si>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</si>
  <si>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</si>
  <si>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</si>
  <si>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</si>
  <si>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</si>
  <si>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</si>
  <si>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</si>
  <si>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</si>
  <si>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</si>
  <si>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</si>
  <si>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</si>
  <si>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</si>
  <si>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</si>
  <si>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</si>
  <si>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</si>
  <si>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</si>
  <si>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</si>
  <si>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</si>
  <si>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</si>
  <si>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</si>
  <si>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</si>
  <si>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</si>
  <si>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</si>
  <si>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</si>
  <si>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</si>
  <si>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</si>
  <si>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</si>
  <si>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</si>
  <si>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</si>
  <si>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</si>
  <si>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</si>
  <si>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</si>
  <si>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</si>
  <si>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</si>
  <si>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</si>
  <si>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</si>
  <si>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</si>
  <si>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</si>
  <si>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</si>
  <si>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</si>
  <si>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</si>
  <si>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</si>
  <si>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</si>
  <si>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</si>
  <si>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</si>
  <si>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</si>
  <si>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</si>
  <si>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</si>
  <si>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</si>
  <si>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</si>
  <si>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</si>
  <si>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</si>
  <si>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</si>
  <si>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</si>
  <si>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</si>
  <si>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</si>
  <si>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</si>
  <si>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</si>
  <si>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</si>
  <si>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</si>
  <si>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</si>
  <si>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</si>
  <si>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</si>
  <si>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</si>
  <si>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</si>
  <si>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</si>
  <si>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</si>
  <si>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</si>
  <si>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</si>
  <si>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</si>
  <si>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</si>
  <si>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</si>
  <si>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</si>
  <si>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</si>
  <si>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</si>
  <si>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</si>
  <si>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</si>
  <si>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</si>
  <si>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</si>
  <si>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</si>
  <si>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</si>
  <si>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</si>
  <si>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</si>
  <si>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</si>
  <si>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</si>
  <si>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</si>
  <si>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</si>
  <si>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</si>
  <si>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</si>
  <si>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</si>
  <si>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</si>
  <si>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</si>
  <si>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</si>
  <si>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</si>
  <si>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</si>
  <si>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</si>
  <si>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</si>
  <si>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</si>
  <si>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</si>
  <si>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</si>
  <si>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</si>
  <si>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</si>
  <si>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</si>
  <si>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</si>
  <si>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</si>
  <si>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</si>
  <si>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</si>
  <si>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</si>
  <si>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</si>
  <si>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</si>
  <si>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</si>
  <si>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</si>
  <si>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</si>
  <si>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</si>
  <si>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</si>
  <si>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</si>
  <si>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</si>
  <si>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</si>
  <si>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</si>
  <si>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</si>
  <si>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</si>
  <si>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</si>
  <si>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</si>
  <si>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</si>
  <si>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</si>
  <si>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</si>
  <si>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</si>
  <si>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</si>
  <si>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</si>
  <si>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</si>
  <si>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</si>
  <si>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</si>
  <si>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</si>
  <si>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</si>
  <si>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</si>
  <si>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</si>
  <si>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</si>
  <si>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</si>
  <si>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</si>
  <si>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</si>
  <si>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</si>
  <si>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</si>
  <si>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</si>
  <si>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</si>
  <si>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</si>
  <si>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</si>
  <si>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</si>
  <si>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</si>
  <si>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</si>
  <si>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</si>
  <si>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</si>
  <si>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</si>
  <si>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</si>
  <si>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</si>
  <si>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</si>
  <si>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</si>
  <si>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</si>
  <si>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</si>
  <si>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</si>
  <si>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</si>
  <si>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</si>
  <si>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</si>
  <si>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</si>
  <si>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</si>
  <si>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</si>
  <si>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</si>
  <si>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</si>
  <si>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</si>
  <si>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</si>
  <si>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</si>
  <si>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</si>
  <si>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</si>
  <si>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</si>
  <si>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</si>
  <si>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</si>
  <si>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</si>
  <si>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</si>
  <si>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</si>
  <si>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</si>
  <si>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Westside Food Bank</t>
  </si>
  <si>
    <t>PROGRAM NAME:</t>
  </si>
  <si>
    <t xml:space="preserve">Emergency Food Distribution </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</si>
  <si>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</si>
  <si>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</si>
  <si>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</si>
  <si>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</si>
  <si>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</si>
  <si>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</si>
  <si>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</si>
  <si>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</si>
  <si>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Bruce Rankin</t>
  </si>
  <si>
    <t>Executive Director</t>
  </si>
  <si>
    <t>Senior/ Executive Management</t>
  </si>
  <si>
    <t>Yvonne Leung</t>
  </si>
  <si>
    <t>Operations Director</t>
  </si>
  <si>
    <t>Allison Griffith</t>
  </si>
  <si>
    <t>Program Assistant</t>
  </si>
  <si>
    <t>Direct Services Provision/ Program Staff</t>
  </si>
  <si>
    <t>Milton Gonzalez</t>
  </si>
  <si>
    <t>Warehouse Manager</t>
  </si>
  <si>
    <t>Rocael Garcia</t>
  </si>
  <si>
    <t>Warehouse Assistant</t>
  </si>
  <si>
    <t>Genevieve Riutort</t>
  </si>
  <si>
    <t>Development Officer</t>
  </si>
  <si>
    <t>Aviva Kraus</t>
  </si>
  <si>
    <t>Development Coord.</t>
  </si>
  <si>
    <t>Administrative Support</t>
  </si>
  <si>
    <t>Brittney Edwards</t>
  </si>
  <si>
    <t>Office Assistant</t>
  </si>
  <si>
    <t>Steve Potik</t>
  </si>
  <si>
    <t>Warehouse Specialist</t>
  </si>
  <si>
    <t>Lia Williams</t>
  </si>
  <si>
    <t>Executive Assistant</t>
  </si>
  <si>
    <t>List each fringe benefit as a percentage of total staff salaries listed above (FICA, SUI, Workers’ Compensation, Medical Insurance, Retirement, etc.).</t>
  </si>
  <si>
    <t>Description</t>
  </si>
  <si>
    <t>FICA @ 7.65%</t>
  </si>
  <si>
    <t>SDI @ 0.11%</t>
  </si>
  <si>
    <t>Medical Insurance @ 11.1%</t>
  </si>
  <si>
    <t xml:space="preserve">Retirement "Flat Rate" </t>
  </si>
  <si>
    <t>Workers Compensation @ 3.0%</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</si>
  <si>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</si>
  <si>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</si>
  <si>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Rent = 6,740 sq ft x $1.70/sq ft per mo = 11,458/mo.</t>
  </si>
  <si>
    <t>Utilities = $508.67/mo</t>
  </si>
  <si>
    <t>Equipment is defined as non-expendable personal property having a useful life of more than one year and a unit cost of $1,000 or more. List each item to be leased, rented or purchased.</t>
  </si>
  <si>
    <t>New Cooler</t>
  </si>
  <si>
    <t>List any trainings/seminars/conferences to be attended and include any amounts for travel, per diem, lodging, etc. For mileage, include mileage reimbursement rate in calculation.</t>
  </si>
  <si>
    <t>Staff Mileage at $57.50 cents/mile (3000 miles)</t>
  </si>
  <si>
    <t>Training Expenses</t>
  </si>
  <si>
    <t>Insurance coverage should align with City contract provisions.</t>
  </si>
  <si>
    <t xml:space="preserve">Vehicle </t>
  </si>
  <si>
    <t>Business Package (including general liability and crime coverage)</t>
  </si>
  <si>
    <t>Directors and Officers</t>
  </si>
  <si>
    <t xml:space="preserve">Telephone </t>
  </si>
  <si>
    <t xml:space="preserve">Office Supplies </t>
  </si>
  <si>
    <t>Printing</t>
  </si>
  <si>
    <t>Truck Gas</t>
  </si>
  <si>
    <t>Equipment Maintenance</t>
  </si>
  <si>
    <t>Computer Maintenance</t>
  </si>
  <si>
    <t>Audit</t>
  </si>
  <si>
    <t>List any scholarships or stipends, and include: number of recipients, maximum amount per recipient, and basis for computation.</t>
  </si>
  <si>
    <t>Food Purchases @ $17,000/week</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</si>
  <si>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</si>
  <si>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</si>
  <si>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</si>
  <si>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</si>
  <si>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</si>
  <si>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</si>
  <si>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</si>
  <si>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</si>
  <si>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</si>
  <si>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</si>
  <si>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</si>
  <si>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</si>
  <si>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</si>
  <si>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Federal EFSP (FEMA), City of Beverly Hills</t>
  </si>
  <si>
    <t>2.  Private/Corporate Grants</t>
  </si>
  <si>
    <t>Foundation Grants</t>
  </si>
  <si>
    <t>3.  Individual Donations</t>
  </si>
  <si>
    <t>4.  Fundraising Events</t>
  </si>
  <si>
    <t>Walk-a-Thon</t>
  </si>
  <si>
    <t>5.  Fees for Service</t>
  </si>
  <si>
    <t>6.  Other</t>
  </si>
  <si>
    <t>Interest</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</si>
  <si>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</si>
  <si>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</si>
  <si>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</si>
  <si>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</si>
  <si>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</si>
  <si>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</si>
  <si>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</si>
  <si>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</si>
  <si>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</si>
  <si>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</si>
  <si>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</si>
  <si>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</si>
  <si>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</si>
  <si>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</si>
  <si>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</si>
  <si>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</si>
  <si>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</si>
  <si>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</si>
  <si>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N/A</t>
  </si>
  <si>
    <t>w/ Disabilities SMPP</t>
  </si>
  <si>
    <t>Served in Military</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</si>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</sst>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sz val="10"/>
      <color theme="1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0" fontId="36" fillId="0" borderId="0" applyNumberFormat="0" applyFill="0" applyBorder="0" applyAlignment="0" applyProtection="0"/>
  </cellStyleXfs>
  <cellXfs count="470">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1" xfId="2" applyFont="1" applyFill="1" applyBorder="1" applyProtection="1">
      <protection locked="0"/>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6" borderId="22"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3" xfId="2" applyFont="1" applyFill="1" applyBorder="1" applyProtection="1">
      <protection locked="0"/>
    </xf>
    <xf numFmtId="9" fontId="1" fillId="0" borderId="24" xfId="5" applyFont="1" applyFill="1" applyBorder="1" applyAlignment="1" applyProtection="1">
      <alignment horizontal="center"/>
    </xf>
    <xf numFmtId="164" fontId="1" fillId="0" borderId="24" xfId="2" applyNumberFormat="1" applyFont="1" applyFill="1" applyBorder="1" applyProtection="1"/>
    <xf numFmtId="164" fontId="1" fillId="6" borderId="24"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4" xfId="3" applyNumberFormat="1" applyFont="1" applyFill="1" applyBorder="1" applyProtection="1">
      <protection locked="0"/>
    </xf>
    <xf numFmtId="164" fontId="1" fillId="0" borderId="24"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4" xfId="2" applyNumberFormat="1" applyFont="1" applyFill="1" applyBorder="1" applyProtection="1"/>
    <xf numFmtId="9" fontId="2" fillId="0" borderId="24"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3" xfId="2" applyNumberFormat="1" applyFont="1" applyFill="1" applyBorder="1" applyProtection="1">
      <protection locked="0"/>
    </xf>
    <xf numFmtId="0" fontId="1" fillId="6" borderId="24"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5" xfId="2" applyNumberFormat="1" applyFont="1" applyFill="1" applyBorder="1" applyProtection="1"/>
    <xf numFmtId="164" fontId="1" fillId="0" borderId="25" xfId="3" applyNumberFormat="1" applyFont="1" applyFill="1" applyBorder="1" applyProtection="1"/>
    <xf numFmtId="9" fontId="1" fillId="0" borderId="25"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5" xfId="2" applyNumberFormat="1" applyFont="1" applyFill="1" applyBorder="1" applyProtection="1">
      <protection locked="0"/>
    </xf>
    <xf numFmtId="164" fontId="1" fillId="6" borderId="25"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4" xfId="3" applyNumberFormat="1" applyBorder="1"/>
    <xf numFmtId="164" fontId="1" fillId="6" borderId="24"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6"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8" xfId="3" applyFont="1" applyFill="1" applyBorder="1" applyAlignment="1" applyProtection="1">
      <alignment horizontal="left"/>
    </xf>
    <xf numFmtId="0" fontId="2" fillId="4" borderId="29" xfId="3" applyFont="1" applyFill="1" applyBorder="1" applyAlignment="1" applyProtection="1">
      <alignment horizontal="right"/>
    </xf>
    <xf numFmtId="0" fontId="2" fillId="4" borderId="29" xfId="3" applyFont="1" applyFill="1" applyBorder="1" applyAlignment="1" applyProtection="1">
      <alignment horizontal="center"/>
    </xf>
    <xf numFmtId="164" fontId="2" fillId="4" borderId="29" xfId="2" applyNumberFormat="1" applyFont="1" applyFill="1" applyBorder="1" applyProtection="1"/>
    <xf numFmtId="9" fontId="2" fillId="4" borderId="29" xfId="5" applyFont="1" applyFill="1" applyBorder="1" applyAlignment="1" applyProtection="1">
      <alignment horizontal="center"/>
    </xf>
    <xf numFmtId="164" fontId="2" fillId="4" borderId="30" xfId="2" applyNumberFormat="1" applyFont="1" applyFill="1" applyBorder="1" applyProtection="1"/>
    <xf numFmtId="0" fontId="16" fillId="0" borderId="0" xfId="3" applyFont="1" applyFill="1" applyBorder="1" applyAlignment="1" applyProtection="1">
      <alignment horizontal="center"/>
    </xf>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0" borderId="0" xfId="3" applyFont="1" applyFill="1" applyProtection="1"/>
    <xf numFmtId="0" fontId="16" fillId="4" borderId="8" xfId="3" applyFont="1" applyFill="1" applyBorder="1" applyProtection="1"/>
    <xf numFmtId="0" fontId="8" fillId="4" borderId="0" xfId="3" applyFont="1" applyFill="1" applyBorder="1" applyProtection="1"/>
    <xf numFmtId="0" fontId="8" fillId="0" borderId="0" xfId="3" applyFont="1" applyFill="1" applyBorder="1" applyAlignment="1" applyProtection="1">
      <alignment horizontal="center"/>
    </xf>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23" fillId="0" borderId="0" xfId="3" applyFont="1" applyFill="1" applyBorder="1" applyAlignment="1" applyProtection="1">
      <alignment horizontal="center"/>
    </xf>
    <xf numFmtId="0" fontId="8" fillId="4" borderId="8" xfId="3" applyFont="1" applyFill="1" applyBorder="1" applyAlignment="1" applyProtection="1">
      <alignment horizontal="left" indent="1"/>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8" xfId="3" applyFont="1" applyFill="1" applyBorder="1" applyAlignment="1" applyProtection="1">
      <alignment horizontal="left"/>
    </xf>
    <xf numFmtId="0" fontId="3" fillId="11"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19"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4" xfId="2" applyNumberFormat="1" applyFont="1" applyBorder="1" applyProtection="1"/>
    <xf numFmtId="164" fontId="1" fillId="0" borderId="25"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164" fontId="3" fillId="11" borderId="38"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4" fillId="12" borderId="1" xfId="3" applyFont="1" applyFill="1" applyBorder="1" applyAlignment="1">
      <alignment horizontal="center" vertical="center" wrapText="1"/>
    </xf>
    <xf numFmtId="0" fontId="24" fillId="12" borderId="20"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7" fillId="0" borderId="0" xfId="3" applyFont="1" applyAlignment="1" applyProtection="1">
      <alignment horizontal="center"/>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27" fillId="0" borderId="0" xfId="3" applyFont="1"/>
    <xf numFmtId="167" fontId="27" fillId="0" borderId="0" xfId="3" applyNumberFormat="1" applyFont="1"/>
    <xf numFmtId="0" fontId="27"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26" fillId="0" borderId="0" xfId="3" applyFont="1" applyFill="1" applyBorder="1" applyAlignment="1" applyProtection="1">
      <alignment horizontal="left" vertical="top" wrapText="1"/>
    </xf>
    <xf numFmtId="169" fontId="26" fillId="0" borderId="0" xfId="3" applyNumberFormat="1" applyFont="1" applyFill="1" applyBorder="1" applyAlignment="1" applyProtection="1">
      <alignment horizontal="left" vertical="top" wrapText="1"/>
    </xf>
    <xf numFmtId="0" fontId="27" fillId="0" borderId="0" xfId="3" applyFont="1" applyFill="1" applyBorder="1" applyProtection="1"/>
    <xf numFmtId="0" fontId="27" fillId="0" borderId="0" xfId="3" applyFont="1" applyBorder="1" applyProtection="1"/>
    <xf numFmtId="0" fontId="27" fillId="0" borderId="0" xfId="3" applyFont="1" applyBorder="1" applyAlignment="1" applyProtection="1"/>
    <xf numFmtId="41" fontId="5" fillId="5" borderId="11" xfId="3" applyNumberFormat="1" applyFont="1" applyFill="1" applyBorder="1" applyAlignment="1" applyProtection="1">
      <alignment horizontal="center"/>
    </xf>
    <xf numFmtId="41" fontId="28"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7"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7" fillId="8"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27"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166" fontId="9" fillId="0" borderId="46" xfId="1" applyNumberFormat="1" applyFont="1" applyFill="1" applyBorder="1" applyAlignment="1" applyProtection="1">
      <alignment horizontal="center" wrapText="1"/>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7"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30" fillId="0" borderId="16" xfId="3" applyFont="1" applyFill="1" applyBorder="1" applyAlignment="1" applyProtection="1">
      <alignment horizontal="right" vertical="center"/>
    </xf>
    <xf numFmtId="0" fontId="30" fillId="0" borderId="16" xfId="3" quotePrefix="1" applyFont="1" applyFill="1" applyBorder="1" applyAlignment="1" applyProtection="1">
      <alignment horizontal="right" vertical="center"/>
    </xf>
    <xf numFmtId="0" fontId="29"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center" vertical="center" wrapText="1"/>
    </xf>
    <xf numFmtId="0" fontId="29"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4" fillId="15" borderId="16" xfId="3" applyFont="1" applyFill="1" applyBorder="1" applyAlignment="1" applyProtection="1">
      <alignment horizontal="center" vertical="center" wrapText="1"/>
    </xf>
    <xf numFmtId="44" fontId="4" fillId="15" borderId="16" xfId="2" applyFont="1" applyFill="1" applyBorder="1" applyAlignment="1" applyProtection="1">
      <alignment horizontal="center" vertical="center" wrapText="1"/>
    </xf>
    <xf numFmtId="0" fontId="1" fillId="15" borderId="31" xfId="0" applyFont="1" applyFill="1" applyBorder="1" applyAlignment="1" applyProtection="1">
      <alignment horizontal="left" vertical="top" shrinkToFit="1"/>
    </xf>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44" fontId="1" fillId="15" borderId="25" xfId="2" applyFont="1" applyFill="1" applyBorder="1" applyProtection="1"/>
    <xf numFmtId="164" fontId="1" fillId="15" borderId="25" xfId="2" applyNumberFormat="1" applyFont="1" applyFill="1" applyBorder="1" applyProtection="1"/>
    <xf numFmtId="164" fontId="1" fillId="15" borderId="24" xfId="2" applyNumberFormat="1" applyFont="1" applyFill="1" applyBorder="1" applyProtection="1"/>
    <xf numFmtId="0" fontId="1" fillId="15" borderId="35" xfId="0" applyFont="1" applyFill="1" applyBorder="1" applyAlignment="1" applyProtection="1">
      <alignment horizontal="left" vertical="top"/>
    </xf>
    <xf numFmtId="0" fontId="1" fillId="15" borderId="34" xfId="3" applyFont="1" applyFill="1" applyBorder="1" applyAlignment="1" applyProtection="1">
      <alignment horizontal="left" vertical="top"/>
    </xf>
    <xf numFmtId="164" fontId="1" fillId="15" borderId="22" xfId="2" applyNumberFormat="1" applyFont="1" applyFill="1" applyBorder="1" applyProtection="1"/>
    <xf numFmtId="44" fontId="1" fillId="15" borderId="24" xfId="2" applyFont="1" applyFill="1" applyBorder="1" applyProtection="1"/>
    <xf numFmtId="0" fontId="1" fillId="15" borderId="47" xfId="0" applyFont="1" applyFill="1" applyBorder="1" applyAlignment="1" applyProtection="1">
      <alignment horizontal="left" vertical="top"/>
    </xf>
    <xf numFmtId="0" fontId="1" fillId="15" borderId="24" xfId="0" applyFont="1" applyFill="1" applyBorder="1" applyAlignment="1" applyProtection="1">
      <alignment horizontal="left" vertical="top"/>
    </xf>
    <xf numFmtId="43" fontId="1" fillId="15" borderId="24" xfId="0" applyNumberFormat="1" applyFont="1" applyFill="1" applyBorder="1" applyAlignment="1" applyProtection="1">
      <alignment horizontal="center" vertical="top" shrinkToFit="1"/>
    </xf>
    <xf numFmtId="44" fontId="1" fillId="15" borderId="24" xfId="0" applyNumberFormat="1" applyFont="1" applyFill="1" applyBorder="1" applyAlignment="1" applyProtection="1">
      <alignment horizontal="center" vertical="top" shrinkToFit="1"/>
    </xf>
    <xf numFmtId="9" fontId="1" fillId="15" borderId="24" xfId="0" applyNumberFormat="1" applyFont="1" applyFill="1" applyBorder="1" applyAlignment="1" applyProtection="1">
      <alignment horizontal="center" vertical="top" shrinkToFit="1"/>
    </xf>
    <xf numFmtId="43" fontId="1" fillId="15" borderId="25" xfId="0" applyNumberFormat="1" applyFont="1" applyFill="1" applyBorder="1" applyAlignment="1" applyProtection="1">
      <alignment horizontal="center" vertical="top" shrinkToFit="1"/>
    </xf>
    <xf numFmtId="44" fontId="1" fillId="15" borderId="25" xfId="0" applyNumberFormat="1" applyFont="1" applyFill="1" applyBorder="1" applyAlignment="1" applyProtection="1">
      <alignment horizontal="center" vertical="top" shrinkToFit="1"/>
    </xf>
    <xf numFmtId="0" fontId="1" fillId="15" borderId="25" xfId="0" applyFont="1" applyFill="1" applyBorder="1" applyAlignment="1" applyProtection="1">
      <alignment horizontal="center" vertical="top" shrinkToFit="1"/>
    </xf>
    <xf numFmtId="9" fontId="1" fillId="15" borderId="25" xfId="0" applyNumberFormat="1" applyFont="1" applyFill="1" applyBorder="1" applyAlignment="1" applyProtection="1">
      <alignment horizontal="center" vertical="top" shrinkToFit="1"/>
    </xf>
    <xf numFmtId="0" fontId="2" fillId="15" borderId="12" xfId="3" applyFont="1" applyFill="1" applyBorder="1" applyProtection="1"/>
    <xf numFmtId="0" fontId="2" fillId="15" borderId="17" xfId="3" applyFont="1" applyFill="1" applyBorder="1" applyProtection="1"/>
    <xf numFmtId="1" fontId="4" fillId="15" borderId="16" xfId="3" applyNumberFormat="1" applyFont="1" applyFill="1" applyBorder="1" applyAlignment="1" applyProtection="1">
      <alignment horizontal="center" vertical="center" wrapText="1"/>
    </xf>
    <xf numFmtId="1" fontId="29" fillId="0" borderId="16" xfId="3" applyNumberFormat="1" applyFont="1" applyFill="1" applyBorder="1" applyAlignment="1" applyProtection="1">
      <alignment horizontal="center" vertical="center" wrapText="1"/>
    </xf>
    <xf numFmtId="0" fontId="29" fillId="4" borderId="16" xfId="3" applyFont="1" applyFill="1" applyBorder="1" applyAlignment="1" applyProtection="1">
      <alignment horizontal="left" vertical="center" wrapText="1"/>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17" fillId="0" borderId="0" xfId="3" applyFont="1" applyAlignment="1" applyProtection="1">
      <alignment vertical="top"/>
    </xf>
    <xf numFmtId="0" fontId="2" fillId="0" borderId="8" xfId="3" applyFont="1" applyBorder="1" applyAlignment="1" applyProtection="1">
      <alignment horizontal="left"/>
    </xf>
    <xf numFmtId="0" fontId="16" fillId="15"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4" xfId="2" applyNumberFormat="1" applyFont="1" applyFill="1" applyBorder="1" applyProtection="1"/>
    <xf numFmtId="164" fontId="1" fillId="6" borderId="43" xfId="3" applyNumberFormat="1" applyFont="1" applyFill="1" applyBorder="1" applyProtection="1"/>
    <xf numFmtId="44" fontId="1" fillId="6" borderId="27" xfId="2" applyFont="1" applyFill="1" applyBorder="1" applyProtection="1"/>
    <xf numFmtId="164" fontId="1" fillId="6" borderId="22" xfId="2" applyNumberFormat="1" applyFont="1" applyFill="1" applyBorder="1" applyProtection="1"/>
    <xf numFmtId="44" fontId="1" fillId="6" borderId="33" xfId="2" applyFont="1" applyFill="1" applyBorder="1" applyProtection="1"/>
    <xf numFmtId="164" fontId="1" fillId="6" borderId="25" xfId="2" applyNumberFormat="1" applyFont="1" applyFill="1" applyBorder="1" applyProtection="1"/>
    <xf numFmtId="44" fontId="1" fillId="6" borderId="32" xfId="2" applyFont="1" applyFill="1" applyBorder="1" applyProtection="1"/>
    <xf numFmtId="0" fontId="1" fillId="15" borderId="31" xfId="2" applyNumberFormat="1" applyFont="1" applyFill="1" applyBorder="1" applyProtection="1"/>
    <xf numFmtId="164" fontId="1" fillId="6" borderId="36" xfId="2" applyNumberFormat="1" applyFont="1" applyFill="1" applyBorder="1" applyProtection="1"/>
    <xf numFmtId="44" fontId="4" fillId="15" borderId="57" xfId="2" applyFont="1" applyFill="1" applyBorder="1" applyAlignment="1" applyProtection="1">
      <alignment horizontal="center" vertical="center"/>
    </xf>
    <xf numFmtId="3" fontId="4" fillId="6" borderId="16" xfId="3" applyNumberFormat="1"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30" fillId="6" borderId="16" xfId="3" applyNumberFormat="1" applyFont="1" applyFill="1" applyBorder="1" applyAlignment="1" applyProtection="1">
      <alignment vertical="center" wrapText="1"/>
    </xf>
    <xf numFmtId="1" fontId="30"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9" fillId="4" borderId="55" xfId="3" applyFont="1" applyFill="1" applyBorder="1" applyAlignment="1" applyProtection="1">
      <alignment horizontal="center" vertical="center"/>
    </xf>
    <xf numFmtId="0" fontId="29" fillId="4" borderId="56" xfId="3" applyFont="1" applyFill="1" applyBorder="1" applyAlignment="1" applyProtection="1">
      <alignment horizontal="center" vertical="center"/>
    </xf>
    <xf numFmtId="0" fontId="4" fillId="0" borderId="0" xfId="3" applyFont="1" applyAlignment="1" applyProtection="1">
      <alignment vertical="center"/>
    </xf>
    <xf numFmtId="0" fontId="1" fillId="0" borderId="0" xfId="3" applyAlignment="1">
      <alignment horizontal="left" vertical="center" wrapText="1"/>
    </xf>
    <xf numFmtId="0" fontId="25" fillId="14" borderId="0" xfId="3" applyFont="1" applyFill="1" applyAlignment="1">
      <alignment horizontal="left" vertical="center" wrapText="1"/>
    </xf>
    <xf numFmtId="0" fontId="17"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8" fillId="5" borderId="0" xfId="3" applyNumberFormat="1" applyFont="1" applyFill="1" applyBorder="1" applyAlignment="1" applyProtection="1">
      <alignment horizontal="center" wrapText="1"/>
    </xf>
    <xf numFmtId="41" fontId="28" fillId="5" borderId="7" xfId="3" applyNumberFormat="1" applyFont="1" applyFill="1" applyBorder="1" applyAlignment="1" applyProtection="1">
      <alignment horizontal="center" wrapText="1"/>
    </xf>
    <xf numFmtId="0" fontId="9" fillId="0" borderId="42" xfId="3" applyFont="1" applyFill="1" applyBorder="1" applyAlignment="1" applyProtection="1">
      <alignment wrapText="1"/>
    </xf>
    <xf numFmtId="0" fontId="9" fillId="0" borderId="0" xfId="3" applyFont="1" applyFill="1" applyBorder="1" applyAlignment="1" applyProtection="1">
      <alignment wrapText="1"/>
    </xf>
    <xf numFmtId="166" fontId="36" fillId="0" borderId="0" xfId="6" applyNumberFormat="1" applyFill="1" applyAlignment="1" applyProtection="1">
      <alignment textRotation="90"/>
    </xf>
    <xf numFmtId="43" fontId="2" fillId="4" borderId="49" xfId="3" applyNumberFormat="1" applyFont="1" applyFill="1" applyBorder="1" applyAlignment="1" applyProtection="1">
      <alignment horizontal="center"/>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304" customFormat="1" ht="18" x14ac:dyDescent="0.25">
      <c r="A1" s="461" t="s">
        <v>429</v>
      </c>
      <c r="B1" s="461"/>
      <c r="C1" s="461"/>
    </row>
    <row r="2" spans="1:3" ht="18" x14ac:dyDescent="0.25">
      <c r="A2" s="461" t="s">
        <v>430</v>
      </c>
      <c r="B2" s="461"/>
      <c r="C2" s="461"/>
    </row>
    <row r="3" spans="1:3" s="159" customFormat="1" ht="13.5" thickBot="1" x14ac:dyDescent="0.25">
      <c r="A3" s="1"/>
      <c r="B3" s="1"/>
      <c r="C3" s="1"/>
    </row>
    <row r="4" spans="1:3" s="298" customFormat="1" ht="15.75" thickBot="1" x14ac:dyDescent="0.25">
      <c r="A4" s="303" t="s">
        <v>431</v>
      </c>
      <c r="B4" s="302" t="s">
        <v>432</v>
      </c>
      <c r="C4" s="302" t="s">
        <v>433</v>
      </c>
    </row>
    <row r="5" spans="1:3" s="298" customFormat="1" ht="29.25" thickBot="1" x14ac:dyDescent="0.25">
      <c r="A5" s="301" t="s">
        <v>434</v>
      </c>
      <c r="B5" s="300" t="s">
        <v>435</v>
      </c>
      <c r="C5" s="299">
        <v>44228</v>
      </c>
    </row>
    <row r="6" spans="1:3" s="298" customFormat="1" ht="29.25" thickBot="1" x14ac:dyDescent="0.25">
      <c r="A6" s="301" t="s">
        <v>436</v>
      </c>
      <c r="B6" s="300" t="s">
        <v>437</v>
      </c>
      <c r="C6" s="299">
        <v>44410</v>
      </c>
    </row>
    <row r="7" spans="1:3" s="298" customFormat="1" x14ac:dyDescent="0.2">
      <c r="A7" s="1"/>
      <c r="B7" s="1"/>
      <c r="C7" s="1"/>
    </row>
    <row r="8" spans="1:3" s="298" customFormat="1" ht="17.25" customHeight="1" x14ac:dyDescent="0.2">
      <c r="A8" s="460" t="s">
        <v>438</v>
      </c>
      <c r="B8" s="460"/>
      <c r="C8" s="460"/>
    </row>
    <row r="9" spans="1:3" s="298" customFormat="1" ht="74.25" customHeight="1" x14ac:dyDescent="0.2">
      <c r="A9" s="459" t="s">
        <v>439</v>
      </c>
      <c r="B9" s="459"/>
      <c r="C9" s="459"/>
    </row>
    <row r="10" spans="1:3" s="298" customFormat="1" ht="45.75" customHeight="1" x14ac:dyDescent="0.2">
      <c r="A10" s="459" t="s">
        <v>440</v>
      </c>
      <c r="B10" s="459"/>
      <c r="C10" s="459"/>
    </row>
    <row r="11" spans="1:3" s="298" customFormat="1" ht="57" customHeight="1" x14ac:dyDescent="0.2">
      <c r="A11" s="459" t="s">
        <v>441</v>
      </c>
      <c r="B11" s="459"/>
      <c r="C11" s="459"/>
    </row>
    <row r="12" spans="1:3" s="298" customFormat="1" ht="11.25" customHeight="1" x14ac:dyDescent="0.2">
      <c r="A12" s="459"/>
      <c r="B12" s="459"/>
      <c r="C12" s="459"/>
    </row>
    <row r="13" spans="1:3" s="298" customFormat="1" ht="15" customHeight="1" x14ac:dyDescent="0.2">
      <c r="A13" s="460" t="s">
        <v>442</v>
      </c>
      <c r="B13" s="460"/>
      <c r="C13" s="460"/>
    </row>
    <row r="14" spans="1:3" s="298" customFormat="1" ht="65.25" customHeight="1" x14ac:dyDescent="0.2">
      <c r="A14" s="459" t="s">
        <v>443</v>
      </c>
      <c r="B14" s="459"/>
      <c r="C14" s="459"/>
    </row>
    <row r="15" spans="1:3" s="127" customFormat="1" ht="50.25" customHeight="1" x14ac:dyDescent="0.2">
      <c r="A15" s="459" t="s">
        <v>444</v>
      </c>
      <c r="B15" s="459"/>
      <c r="C15" s="459"/>
    </row>
    <row r="16" spans="1:3" s="298" customFormat="1" x14ac:dyDescent="0.2">
      <c r="A16" s="459"/>
      <c r="B16" s="459"/>
      <c r="C16" s="459"/>
    </row>
    <row r="17" spans="1:3" s="298" customFormat="1" ht="16.5" customHeight="1" x14ac:dyDescent="0.2">
      <c r="A17" s="463" t="s">
        <v>445</v>
      </c>
      <c r="B17" s="463"/>
      <c r="C17" s="463"/>
    </row>
    <row r="18" spans="1:3" s="298" customFormat="1" ht="30.75" customHeight="1" x14ac:dyDescent="0.2">
      <c r="A18" s="462" t="s">
        <v>446</v>
      </c>
      <c r="B18" s="462"/>
      <c r="C18" s="462"/>
    </row>
    <row r="19" spans="1:3" s="298" customFormat="1" ht="30" customHeight="1" x14ac:dyDescent="0.2">
      <c r="A19" s="462" t="s">
        <v>447</v>
      </c>
      <c r="B19" s="462"/>
      <c r="C19" s="462"/>
    </row>
    <row r="20" spans="1:3" s="127" customFormat="1" ht="24.75" customHeight="1" x14ac:dyDescent="0.2">
      <c r="A20" s="462" t="s">
        <v>448</v>
      </c>
      <c r="B20" s="462"/>
      <c r="C20" s="462"/>
    </row>
    <row r="21" spans="1:3" s="298" customFormat="1" ht="30" customHeight="1" x14ac:dyDescent="0.2">
      <c r="A21" s="462" t="s">
        <v>449</v>
      </c>
      <c r="B21" s="462"/>
      <c r="C21" s="462"/>
    </row>
    <row r="22" spans="1:3" s="298" customFormat="1" x14ac:dyDescent="0.2">
      <c r="A22" s="459"/>
      <c r="B22" s="459"/>
      <c r="C22" s="459"/>
    </row>
    <row r="23" spans="1:3" s="298" customFormat="1" ht="12.75" customHeight="1" x14ac:dyDescent="0.2">
      <c r="A23" s="463" t="s">
        <v>450</v>
      </c>
      <c r="B23" s="463"/>
      <c r="C23" s="463"/>
    </row>
    <row r="24" spans="1:3" s="127" customFormat="1" ht="156.75" customHeight="1" x14ac:dyDescent="0.2">
      <c r="A24" s="462" t="s">
        <v>451</v>
      </c>
      <c r="B24" s="462"/>
      <c r="C24" s="462"/>
    </row>
    <row r="25" spans="1:3" s="298" customFormat="1" ht="160.5" customHeight="1" x14ac:dyDescent="0.2">
      <c r="A25" s="462" t="s">
        <v>452</v>
      </c>
      <c r="B25" s="462"/>
      <c r="C25" s="462"/>
    </row>
    <row r="26" spans="1:3" s="298" customFormat="1" x14ac:dyDescent="0.2">
      <c r="A26" s="459"/>
      <c r="B26" s="459"/>
      <c r="C26" s="459"/>
    </row>
    <row r="27" spans="1:3" s="298" customFormat="1" x14ac:dyDescent="0.2">
      <c r="A27" s="463" t="s">
        <v>453</v>
      </c>
      <c r="B27" s="463"/>
      <c r="C27" s="463"/>
    </row>
    <row r="28" spans="1:3" s="298" customFormat="1" ht="54" customHeight="1" x14ac:dyDescent="0.2">
      <c r="A28" s="462" t="s">
        <v>454</v>
      </c>
      <c r="B28" s="462"/>
      <c r="C28" s="462"/>
    </row>
    <row r="29" spans="1:3" ht="55.5" customHeight="1" x14ac:dyDescent="0.2">
      <c r="A29" s="462" t="s">
        <v>455</v>
      </c>
      <c r="B29" s="462"/>
      <c r="C29" s="462"/>
    </row>
    <row r="30" spans="1:3" s="298" customFormat="1" x14ac:dyDescent="0.2">
      <c r="A30" s="459"/>
      <c r="B30" s="459"/>
      <c r="C30" s="459"/>
    </row>
    <row r="31" spans="1:3" s="298" customFormat="1" x14ac:dyDescent="0.2">
      <c r="A31" s="460" t="s">
        <v>456</v>
      </c>
      <c r="B31" s="460"/>
      <c r="C31" s="460"/>
    </row>
    <row r="32" spans="1:3" s="298" customFormat="1" ht="43.5" customHeight="1" x14ac:dyDescent="0.2">
      <c r="A32" s="459" t="s">
        <v>457</v>
      </c>
      <c r="B32" s="459"/>
      <c r="C32" s="459"/>
    </row>
    <row r="33" spans="1:3" s="298" customFormat="1" x14ac:dyDescent="0.2">
      <c r="A33" s="1"/>
      <c r="B33" s="1"/>
      <c r="C33" s="1"/>
    </row>
    <row r="34" spans="1:3" s="298" customFormat="1" x14ac:dyDescent="0.2">
      <c r="A34" s="460" t="s">
        <v>458</v>
      </c>
      <c r="B34" s="460"/>
      <c r="C34" s="460"/>
    </row>
    <row r="35" spans="1:3" s="298" customFormat="1" ht="54" customHeight="1" x14ac:dyDescent="0.2">
      <c r="A35" s="459" t="s">
        <v>459</v>
      </c>
      <c r="B35" s="459"/>
      <c r="C35" s="459"/>
    </row>
    <row r="36" spans="1:3" x14ac:dyDescent="0.2">
      <c r="A36" s="459"/>
      <c r="B36" s="459"/>
      <c r="C36" s="459"/>
    </row>
  </sheetData>
  <sheetProtection algorithmName="SHA-512" hashValue="T1H+7uMvIKvZ+GRBdJFcSjdKUPx+S4ITpN+79Qi0rISuCdxyIJJWc1t6HOPcBF9MlHoAPtm4gHeoHguAk6MBgQ==" saltValue="v3WjiVyAUS+NtAciyD0n0g=="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45"/>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131" hidden="1" customWidth="1" outlineLevel="1"/>
    <col min="2" max="3" width="23.28515625" style="131" hidden="1" customWidth="1" outlineLevel="1"/>
    <col min="4" max="4" width="35" style="131" hidden="1" customWidth="1" outlineLevel="1"/>
    <col min="5" max="5" width="44" style="58" hidden="1" customWidth="1" outlineLevel="1"/>
    <col min="6" max="6" width="33.140625" style="58" customWidth="1" collapsed="1"/>
    <col min="7" max="7" width="36" style="58" customWidth="1"/>
    <col min="8" max="8" width="10.28515625" style="58" customWidth="1"/>
    <col min="9" max="9" width="9.85546875" style="58" customWidth="1"/>
    <col min="10" max="10" width="7.42578125" style="58" customWidth="1"/>
    <col min="11" max="11" width="10" style="58" customWidth="1"/>
    <col min="12" max="14" width="14.85546875" style="58" customWidth="1"/>
    <col min="15" max="17" width="14.42578125" style="58" customWidth="1"/>
    <col min="18" max="18" width="13.85546875" style="57" customWidth="1"/>
    <col min="19" max="19" width="16.7109375" style="56" customWidth="1"/>
    <col min="20" max="16384" width="8.85546875" style="74"/>
  </cols>
  <sheetData>
    <row r="1" spans="1:19" ht="168.75" hidden="1" outlineLevel="1" x14ac:dyDescent="0.2">
      <c r="A1" s="120" t="s">
        <v>0</v>
      </c>
      <c r="B1" s="120" t="s">
        <v>1</v>
      </c>
      <c r="C1" s="120" t="s">
        <v>2</v>
      </c>
      <c r="D1" s="120" t="s">
        <v>3</v>
      </c>
      <c r="E1" s="278"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row>
    <row r="2" spans="1:19" ht="18" collapsed="1" x14ac:dyDescent="0.25">
      <c r="A2" s="120"/>
      <c r="B2" s="120"/>
      <c r="C2" s="120"/>
      <c r="D2" s="120"/>
      <c r="E2" s="278"/>
      <c r="F2" s="272" t="s">
        <v>21</v>
      </c>
      <c r="G2" s="124"/>
      <c r="H2" s="123"/>
      <c r="I2" s="123"/>
      <c r="J2" s="123"/>
      <c r="K2" s="123"/>
      <c r="L2" s="123"/>
      <c r="M2" s="123"/>
      <c r="N2" s="123"/>
      <c r="O2" s="123"/>
      <c r="P2" s="123"/>
      <c r="Q2" s="123"/>
      <c r="R2" s="122"/>
      <c r="S2" s="468"/>
    </row>
    <row r="3" spans="1:19" ht="18" x14ac:dyDescent="0.2">
      <c r="A3" s="120"/>
      <c r="B3" s="120"/>
      <c r="C3" s="120"/>
      <c r="D3" s="120"/>
      <c r="E3" s="278"/>
      <c r="F3" s="434" t="s">
        <v>460</v>
      </c>
      <c r="G3" s="124"/>
      <c r="H3" s="123"/>
      <c r="I3" s="123"/>
      <c r="J3" s="123"/>
      <c r="K3" s="123"/>
      <c r="L3" s="123"/>
      <c r="M3" s="123"/>
      <c r="N3" s="123"/>
      <c r="O3" s="123"/>
      <c r="P3" s="123"/>
      <c r="Q3" s="123"/>
      <c r="R3" s="122"/>
      <c r="S3" s="121"/>
    </row>
    <row r="4" spans="1:19" ht="13.5" thickBot="1" x14ac:dyDescent="0.25">
      <c r="A4" s="120"/>
      <c r="B4" s="120"/>
      <c r="C4" s="120"/>
      <c r="D4" s="120"/>
      <c r="E4" s="278"/>
      <c r="F4" s="124"/>
      <c r="G4" s="124"/>
      <c r="H4" s="123"/>
      <c r="I4" s="123"/>
      <c r="J4" s="123"/>
      <c r="K4" s="123"/>
      <c r="L4" s="123"/>
      <c r="M4" s="123"/>
      <c r="N4" s="123"/>
      <c r="O4" s="123"/>
      <c r="P4" s="123"/>
      <c r="Q4" s="123"/>
      <c r="R4" s="122"/>
      <c r="S4" s="121"/>
    </row>
    <row r="5" spans="1:19" ht="13.5" thickBot="1" x14ac:dyDescent="0.25">
      <c r="E5" s="74"/>
      <c r="F5" s="55" t="s">
        <v>20</v>
      </c>
      <c r="G5" s="54"/>
      <c r="H5" s="54"/>
      <c r="I5" s="54"/>
      <c r="J5" s="54"/>
      <c r="K5" s="54"/>
      <c r="L5" s="54"/>
      <c r="M5" s="54"/>
      <c r="N5" s="54"/>
      <c r="O5" s="54"/>
      <c r="P5" s="54"/>
      <c r="Q5" s="54"/>
      <c r="R5" s="392"/>
      <c r="S5" s="53"/>
    </row>
    <row r="6" spans="1:19" ht="33.75" x14ac:dyDescent="0.2">
      <c r="A6" s="131" t="str">
        <f t="shared" ref="A6:A17" si="0">$G$7</f>
        <v>Westside Food Bank</v>
      </c>
      <c r="B6" s="131" t="str">
        <f t="shared" ref="B6:B17" si="1">$G$8</f>
        <v xml:space="preserve">Emergency Food Distribution </v>
      </c>
      <c r="F6" s="385"/>
      <c r="G6" s="280"/>
      <c r="H6" s="74"/>
      <c r="I6" s="74"/>
      <c r="J6" s="74"/>
      <c r="K6" s="74"/>
      <c r="L6" s="103" t="s">
        <v>23</v>
      </c>
      <c r="M6" s="103" t="s">
        <v>24</v>
      </c>
      <c r="N6" s="103" t="s">
        <v>25</v>
      </c>
      <c r="O6" s="103" t="s">
        <v>26</v>
      </c>
      <c r="P6" s="103" t="s">
        <v>27</v>
      </c>
      <c r="Q6" s="103" t="s">
        <v>28</v>
      </c>
      <c r="R6" s="246" t="s">
        <v>29</v>
      </c>
      <c r="S6" s="247" t="s">
        <v>30</v>
      </c>
    </row>
    <row r="7" spans="1:19" x14ac:dyDescent="0.2">
      <c r="A7" s="131" t="str">
        <f t="shared" si="0"/>
        <v>Westside Food Bank</v>
      </c>
      <c r="B7" s="131" t="str">
        <f t="shared" si="1"/>
        <v xml:space="preserve">Emergency Food Distribution </v>
      </c>
      <c r="D7" s="131" t="s">
        <v>20</v>
      </c>
      <c r="E7" s="74" t="s">
        <v>32</v>
      </c>
      <c r="F7" s="435" t="s">
        <v>461</v>
      </c>
      <c r="G7" s="427" t="s">
        <v>462</v>
      </c>
      <c r="H7" s="74"/>
      <c r="I7" s="74" t="s">
        <v>32</v>
      </c>
      <c r="J7" s="74"/>
      <c r="K7" s="74"/>
      <c r="L7" s="90">
        <f t="shared" ref="L7:M7" si="2">L42</f>
        <v>681900</v>
      </c>
      <c r="M7" s="90">
        <f t="shared" si="2"/>
        <v>0</v>
      </c>
      <c r="N7" s="90">
        <f>L7-M7</f>
        <v>681900</v>
      </c>
      <c r="O7" s="90">
        <f t="shared" ref="O7:P7" si="3">O42</f>
        <v>0</v>
      </c>
      <c r="P7" s="90">
        <f t="shared" si="3"/>
        <v>0</v>
      </c>
      <c r="Q7" s="90">
        <f>Q42</f>
        <v>0</v>
      </c>
      <c r="R7" s="89" t="str">
        <f t="shared" ref="R7:R18" si="4">IFERROR(Q7/M7,"N/A")</f>
        <v>N/A</v>
      </c>
      <c r="S7" s="379">
        <f>S42</f>
        <v>714958</v>
      </c>
    </row>
    <row r="8" spans="1:19" x14ac:dyDescent="0.2">
      <c r="A8" s="131" t="str">
        <f t="shared" si="0"/>
        <v>Westside Food Bank</v>
      </c>
      <c r="B8" s="131" t="str">
        <f t="shared" si="1"/>
        <v xml:space="preserve">Emergency Food Distribution </v>
      </c>
      <c r="D8" s="131" t="s">
        <v>20</v>
      </c>
      <c r="E8" s="74" t="s">
        <v>35</v>
      </c>
      <c r="F8" s="435" t="s">
        <v>463</v>
      </c>
      <c r="G8" s="428" t="s">
        <v>464</v>
      </c>
      <c r="H8" s="74"/>
      <c r="I8" s="74" t="s">
        <v>35</v>
      </c>
      <c r="J8" s="74"/>
      <c r="K8" s="74"/>
      <c r="L8" s="90">
        <f t="shared" ref="L8:M8" si="5">L53</f>
        <v>169600</v>
      </c>
      <c r="M8" s="90">
        <f t="shared" si="5"/>
        <v>0</v>
      </c>
      <c r="N8" s="90">
        <f t="shared" ref="N8:N17" si="6">L8-M8</f>
        <v>169600</v>
      </c>
      <c r="O8" s="90">
        <f>O53</f>
        <v>0</v>
      </c>
      <c r="P8" s="90">
        <f>P53</f>
        <v>0</v>
      </c>
      <c r="Q8" s="90">
        <f>Q53</f>
        <v>0</v>
      </c>
      <c r="R8" s="89" t="str">
        <f t="shared" si="4"/>
        <v>N/A</v>
      </c>
      <c r="S8" s="379">
        <f>S53</f>
        <v>178147</v>
      </c>
    </row>
    <row r="9" spans="1:19" x14ac:dyDescent="0.2">
      <c r="A9" s="131" t="str">
        <f t="shared" si="0"/>
        <v>Westside Food Bank</v>
      </c>
      <c r="B9" s="131" t="str">
        <f t="shared" si="1"/>
        <v xml:space="preserve">Emergency Food Distribution </v>
      </c>
      <c r="D9" s="131" t="s">
        <v>20</v>
      </c>
      <c r="E9" s="74" t="s">
        <v>38</v>
      </c>
      <c r="F9" s="378"/>
      <c r="G9" s="74"/>
      <c r="H9" s="74"/>
      <c r="I9" s="74" t="s">
        <v>38</v>
      </c>
      <c r="J9" s="74"/>
      <c r="K9" s="74"/>
      <c r="L9" s="90">
        <f t="shared" ref="L9:M9" si="7">L61</f>
        <v>0</v>
      </c>
      <c r="M9" s="90">
        <f t="shared" si="7"/>
        <v>0</v>
      </c>
      <c r="N9" s="90">
        <f t="shared" si="6"/>
        <v>0</v>
      </c>
      <c r="O9" s="90">
        <f>O61</f>
        <v>0</v>
      </c>
      <c r="P9" s="90">
        <f>P61</f>
        <v>0</v>
      </c>
      <c r="Q9" s="90">
        <f>Q61</f>
        <v>0</v>
      </c>
      <c r="R9" s="89" t="str">
        <f t="shared" si="4"/>
        <v>N/A</v>
      </c>
      <c r="S9" s="379">
        <f>S61</f>
        <v>0</v>
      </c>
    </row>
    <row r="10" spans="1:19" x14ac:dyDescent="0.2">
      <c r="A10" s="131" t="str">
        <f t="shared" si="0"/>
        <v>Westside Food Bank</v>
      </c>
      <c r="B10" s="131" t="str">
        <f t="shared" si="1"/>
        <v xml:space="preserve">Emergency Food Distribution </v>
      </c>
      <c r="D10" s="131" t="s">
        <v>20</v>
      </c>
      <c r="E10" s="74" t="s">
        <v>40</v>
      </c>
      <c r="F10" s="378"/>
      <c r="G10" s="74"/>
      <c r="H10" s="74"/>
      <c r="I10" s="74" t="s">
        <v>40</v>
      </c>
      <c r="J10" s="74"/>
      <c r="K10" s="74"/>
      <c r="L10" s="90">
        <f t="shared" ref="L10:M10" si="8">L69</f>
        <v>143600</v>
      </c>
      <c r="M10" s="90">
        <f t="shared" si="8"/>
        <v>0</v>
      </c>
      <c r="N10" s="90">
        <f t="shared" si="6"/>
        <v>143600</v>
      </c>
      <c r="O10" s="90">
        <f>O69</f>
        <v>0</v>
      </c>
      <c r="P10" s="90">
        <f>P69</f>
        <v>0</v>
      </c>
      <c r="Q10" s="90">
        <f>Q69</f>
        <v>0</v>
      </c>
      <c r="R10" s="89" t="str">
        <f t="shared" si="4"/>
        <v>N/A</v>
      </c>
      <c r="S10" s="379">
        <f>S69</f>
        <v>431493</v>
      </c>
    </row>
    <row r="11" spans="1:19" x14ac:dyDescent="0.2">
      <c r="A11" s="131" t="str">
        <f t="shared" si="0"/>
        <v>Westside Food Bank</v>
      </c>
      <c r="B11" s="131" t="str">
        <f t="shared" si="1"/>
        <v xml:space="preserve">Emergency Food Distribution </v>
      </c>
      <c r="D11" s="131" t="s">
        <v>20</v>
      </c>
      <c r="E11" s="74" t="s">
        <v>42</v>
      </c>
      <c r="F11" s="68" t="s">
        <v>465</v>
      </c>
      <c r="G11" s="436" t="s">
        <v>471</v>
      </c>
      <c r="H11" s="74"/>
      <c r="I11" s="74" t="s">
        <v>42</v>
      </c>
      <c r="J11" s="74"/>
      <c r="K11" s="74"/>
      <c r="L11" s="90">
        <f t="shared" ref="L11:M11" si="9">L76</f>
        <v>87000</v>
      </c>
      <c r="M11" s="90">
        <f t="shared" si="9"/>
        <v>0</v>
      </c>
      <c r="N11" s="90">
        <f t="shared" si="6"/>
        <v>87000</v>
      </c>
      <c r="O11" s="90">
        <f>O76</f>
        <v>0</v>
      </c>
      <c r="P11" s="90">
        <f>P76</f>
        <v>0</v>
      </c>
      <c r="Q11" s="90">
        <f>Q76</f>
        <v>0</v>
      </c>
      <c r="R11" s="89" t="str">
        <f t="shared" si="4"/>
        <v>N/A</v>
      </c>
      <c r="S11" s="379">
        <f>S76</f>
        <v>90097</v>
      </c>
    </row>
    <row r="12" spans="1:19" x14ac:dyDescent="0.2">
      <c r="A12" s="131" t="str">
        <f t="shared" si="0"/>
        <v>Westside Food Bank</v>
      </c>
      <c r="B12" s="131" t="str">
        <f t="shared" si="1"/>
        <v xml:space="preserve">Emergency Food Distribution </v>
      </c>
      <c r="D12" s="131" t="s">
        <v>20</v>
      </c>
      <c r="E12" s="74" t="s">
        <v>44</v>
      </c>
      <c r="F12" s="378"/>
      <c r="G12" s="74"/>
      <c r="H12" s="74"/>
      <c r="I12" s="74" t="s">
        <v>44</v>
      </c>
      <c r="J12" s="74"/>
      <c r="K12" s="74"/>
      <c r="L12" s="90">
        <f t="shared" ref="L12:M12" si="10">L84</f>
        <v>5700</v>
      </c>
      <c r="M12" s="90">
        <f t="shared" si="10"/>
        <v>0</v>
      </c>
      <c r="N12" s="90">
        <f t="shared" si="6"/>
        <v>5700</v>
      </c>
      <c r="O12" s="90">
        <f>O84</f>
        <v>0</v>
      </c>
      <c r="P12" s="90">
        <f>P84</f>
        <v>0</v>
      </c>
      <c r="Q12" s="90">
        <f>Q84</f>
        <v>0</v>
      </c>
      <c r="R12" s="89" t="str">
        <f t="shared" si="4"/>
        <v>N/A</v>
      </c>
      <c r="S12" s="379">
        <f>S84</f>
        <v>7436</v>
      </c>
    </row>
    <row r="13" spans="1:19" x14ac:dyDescent="0.2">
      <c r="A13" s="131" t="str">
        <f t="shared" si="0"/>
        <v>Westside Food Bank</v>
      </c>
      <c r="B13" s="131" t="str">
        <f t="shared" si="1"/>
        <v xml:space="preserve">Emergency Food Distribution </v>
      </c>
      <c r="D13" s="131" t="s">
        <v>20</v>
      </c>
      <c r="E13" s="74" t="s">
        <v>45</v>
      </c>
      <c r="F13" s="378"/>
      <c r="G13" s="74"/>
      <c r="H13" s="74"/>
      <c r="I13" s="74" t="s">
        <v>45</v>
      </c>
      <c r="J13" s="74"/>
      <c r="K13" s="74"/>
      <c r="L13" s="90">
        <f t="shared" ref="L13:M13" si="11">L93</f>
        <v>16700</v>
      </c>
      <c r="M13" s="90">
        <f t="shared" si="11"/>
        <v>0</v>
      </c>
      <c r="N13" s="90">
        <f t="shared" si="6"/>
        <v>16700</v>
      </c>
      <c r="O13" s="90">
        <f>O93</f>
        <v>0</v>
      </c>
      <c r="P13" s="90">
        <f>P93</f>
        <v>0</v>
      </c>
      <c r="Q13" s="90">
        <f>Q93</f>
        <v>0</v>
      </c>
      <c r="R13" s="89" t="str">
        <f t="shared" si="4"/>
        <v>N/A</v>
      </c>
      <c r="S13" s="379">
        <f>S93</f>
        <v>19266</v>
      </c>
    </row>
    <row r="14" spans="1:19" x14ac:dyDescent="0.2">
      <c r="A14" s="131" t="str">
        <f t="shared" si="0"/>
        <v>Westside Food Bank</v>
      </c>
      <c r="B14" s="131" t="str">
        <f t="shared" si="1"/>
        <v xml:space="preserve">Emergency Food Distribution </v>
      </c>
      <c r="D14" s="131" t="s">
        <v>20</v>
      </c>
      <c r="E14" s="74" t="s">
        <v>46</v>
      </c>
      <c r="F14" s="378" t="s">
        <v>467</v>
      </c>
      <c r="G14" s="437">
        <v>112687</v>
      </c>
      <c r="H14" s="74"/>
      <c r="I14" s="74" t="s">
        <v>46</v>
      </c>
      <c r="J14" s="74"/>
      <c r="K14" s="74"/>
      <c r="L14" s="90">
        <f t="shared" ref="L14:M14" si="12">L107</f>
        <v>80500</v>
      </c>
      <c r="M14" s="90">
        <f t="shared" si="12"/>
        <v>0</v>
      </c>
      <c r="N14" s="90">
        <f t="shared" si="6"/>
        <v>80500</v>
      </c>
      <c r="O14" s="90">
        <f>O107</f>
        <v>0</v>
      </c>
      <c r="P14" s="90">
        <f>P107</f>
        <v>0</v>
      </c>
      <c r="Q14" s="90">
        <f>Q107</f>
        <v>0</v>
      </c>
      <c r="R14" s="89" t="str">
        <f t="shared" si="4"/>
        <v>N/A</v>
      </c>
      <c r="S14" s="379">
        <f>S107</f>
        <v>82798</v>
      </c>
    </row>
    <row r="15" spans="1:19" x14ac:dyDescent="0.2">
      <c r="A15" s="131" t="str">
        <f t="shared" si="0"/>
        <v>Westside Food Bank</v>
      </c>
      <c r="B15" s="131" t="str">
        <f t="shared" si="1"/>
        <v xml:space="preserve">Emergency Food Distribution </v>
      </c>
      <c r="D15" s="131" t="s">
        <v>20</v>
      </c>
      <c r="E15" s="74" t="s">
        <v>47</v>
      </c>
      <c r="F15" s="378" t="s">
        <v>468</v>
      </c>
      <c r="G15" s="438">
        <v>112687</v>
      </c>
      <c r="H15" s="74"/>
      <c r="I15" s="74" t="s">
        <v>47</v>
      </c>
      <c r="J15" s="74"/>
      <c r="K15" s="74"/>
      <c r="L15" s="90">
        <f t="shared" ref="L15:M15" si="13">L114</f>
        <v>0</v>
      </c>
      <c r="M15" s="90">
        <f t="shared" si="13"/>
        <v>0</v>
      </c>
      <c r="N15" s="90">
        <f t="shared" si="6"/>
        <v>0</v>
      </c>
      <c r="O15" s="90">
        <f>O114</f>
        <v>0</v>
      </c>
      <c r="P15" s="90">
        <f>P114</f>
        <v>0</v>
      </c>
      <c r="Q15" s="90">
        <f>Q114</f>
        <v>0</v>
      </c>
      <c r="R15" s="89" t="str">
        <f t="shared" si="4"/>
        <v>N/A</v>
      </c>
      <c r="S15" s="379">
        <f>S114</f>
        <v>0</v>
      </c>
    </row>
    <row r="16" spans="1:19" x14ac:dyDescent="0.2">
      <c r="A16" s="131" t="str">
        <f t="shared" si="0"/>
        <v>Westside Food Bank</v>
      </c>
      <c r="B16" s="131" t="str">
        <f t="shared" si="1"/>
        <v xml:space="preserve">Emergency Food Distribution </v>
      </c>
      <c r="D16" s="131" t="s">
        <v>20</v>
      </c>
      <c r="E16" s="74" t="s">
        <v>48</v>
      </c>
      <c r="F16" s="378" t="s">
        <v>469</v>
      </c>
      <c r="G16" s="438">
        <f>G14-G15</f>
        <v>0</v>
      </c>
      <c r="H16" s="74"/>
      <c r="I16" s="74" t="s">
        <v>48</v>
      </c>
      <c r="J16" s="74"/>
      <c r="K16" s="74"/>
      <c r="L16" s="90">
        <f t="shared" ref="L16:M16" si="14">L121</f>
        <v>884000</v>
      </c>
      <c r="M16" s="90">
        <f t="shared" si="14"/>
        <v>112687</v>
      </c>
      <c r="N16" s="90">
        <f t="shared" si="6"/>
        <v>771313</v>
      </c>
      <c r="O16" s="90">
        <f>O121</f>
        <v>56344</v>
      </c>
      <c r="P16" s="90">
        <f>P121</f>
        <v>56343</v>
      </c>
      <c r="Q16" s="90">
        <f>Q121</f>
        <v>112687</v>
      </c>
      <c r="R16" s="89">
        <f t="shared" si="4"/>
        <v>1</v>
      </c>
      <c r="S16" s="379">
        <f>S121</f>
        <v>1957216</v>
      </c>
    </row>
    <row r="17" spans="1:20" x14ac:dyDescent="0.2">
      <c r="A17" s="131" t="str">
        <f t="shared" si="0"/>
        <v>Westside Food Bank</v>
      </c>
      <c r="B17" s="131" t="str">
        <f t="shared" si="1"/>
        <v xml:space="preserve">Emergency Food Distribution </v>
      </c>
      <c r="D17" s="131" t="s">
        <v>20</v>
      </c>
      <c r="E17" s="74" t="s">
        <v>49</v>
      </c>
      <c r="F17" s="378"/>
      <c r="G17" s="74"/>
      <c r="H17" s="74"/>
      <c r="I17" s="74" t="s">
        <v>49</v>
      </c>
      <c r="J17" s="74"/>
      <c r="K17" s="74"/>
      <c r="L17" s="90">
        <f t="shared" ref="L17:M17" si="15">L130</f>
        <v>0</v>
      </c>
      <c r="M17" s="90">
        <f t="shared" si="15"/>
        <v>0</v>
      </c>
      <c r="N17" s="90">
        <f t="shared" si="6"/>
        <v>0</v>
      </c>
      <c r="O17" s="90">
        <f>O130</f>
        <v>0</v>
      </c>
      <c r="P17" s="90">
        <f>P130</f>
        <v>0</v>
      </c>
      <c r="Q17" s="90">
        <f>Q130</f>
        <v>0</v>
      </c>
      <c r="R17" s="89" t="str">
        <f t="shared" si="4"/>
        <v>N/A</v>
      </c>
      <c r="S17" s="379">
        <f>S130</f>
        <v>0</v>
      </c>
    </row>
    <row r="18" spans="1:20" ht="13.5" thickBot="1" x14ac:dyDescent="0.25">
      <c r="E18" s="74"/>
      <c r="F18" s="380"/>
      <c r="G18" s="381"/>
      <c r="H18" s="248"/>
      <c r="I18" s="381" t="s">
        <v>50</v>
      </c>
      <c r="J18" s="381"/>
      <c r="K18" s="381"/>
      <c r="L18" s="382">
        <f t="shared" ref="L18:Q18" si="16">SUM(L7:L17)</f>
        <v>2069000</v>
      </c>
      <c r="M18" s="382">
        <f t="shared" si="16"/>
        <v>112687</v>
      </c>
      <c r="N18" s="382">
        <f t="shared" si="16"/>
        <v>1956313</v>
      </c>
      <c r="O18" s="382">
        <f t="shared" si="16"/>
        <v>56344</v>
      </c>
      <c r="P18" s="382">
        <f t="shared" si="16"/>
        <v>56343</v>
      </c>
      <c r="Q18" s="382">
        <f t="shared" si="16"/>
        <v>112687</v>
      </c>
      <c r="R18" s="383">
        <f t="shared" si="4"/>
        <v>1</v>
      </c>
      <c r="S18" s="384">
        <f>SUM(S7:S17)</f>
        <v>3481411</v>
      </c>
    </row>
    <row r="19" spans="1:20" ht="13.5" thickBot="1" x14ac:dyDescent="0.25">
      <c r="E19" s="74"/>
      <c r="F19" s="67"/>
      <c r="G19" s="74"/>
      <c r="H19" s="74"/>
      <c r="I19" s="67"/>
      <c r="J19" s="67"/>
      <c r="K19" s="67"/>
      <c r="L19" s="306"/>
      <c r="M19" s="306"/>
      <c r="N19" s="306"/>
      <c r="O19" s="306"/>
      <c r="P19" s="306"/>
      <c r="Q19" s="306"/>
      <c r="R19" s="287"/>
      <c r="S19" s="306"/>
    </row>
    <row r="20" spans="1:20" ht="13.5" hidden="1" thickBot="1" x14ac:dyDescent="0.25">
      <c r="E20" s="74"/>
      <c r="F20" s="74" t="s">
        <v>466</v>
      </c>
      <c r="G20" s="74"/>
      <c r="H20" s="74"/>
      <c r="I20" s="67"/>
      <c r="J20" s="67"/>
      <c r="K20" s="67"/>
      <c r="L20" s="306"/>
      <c r="M20" s="306"/>
      <c r="N20" s="306"/>
      <c r="O20" s="306"/>
      <c r="P20" s="306"/>
      <c r="Q20" s="306"/>
      <c r="R20" s="287"/>
      <c r="S20" s="306"/>
    </row>
    <row r="21" spans="1:20" ht="13.5" hidden="1" thickBot="1" x14ac:dyDescent="0.25">
      <c r="E21" s="74"/>
      <c r="F21" s="378" t="s">
        <v>470</v>
      </c>
      <c r="G21" s="74"/>
      <c r="H21" s="74"/>
      <c r="I21" s="67"/>
      <c r="J21" s="67"/>
      <c r="K21" s="67"/>
      <c r="L21" s="306"/>
      <c r="M21" s="306"/>
      <c r="N21" s="306"/>
      <c r="O21" s="306"/>
      <c r="P21" s="306"/>
      <c r="Q21" s="306"/>
      <c r="R21" s="287"/>
      <c r="S21" s="306"/>
    </row>
    <row r="22" spans="1:20" ht="13.5" hidden="1" thickBot="1" x14ac:dyDescent="0.25">
      <c r="F22" s="378" t="s">
        <v>471</v>
      </c>
      <c r="G22" s="74"/>
      <c r="H22" s="74"/>
      <c r="I22" s="74"/>
      <c r="J22" s="74"/>
      <c r="K22" s="74"/>
    </row>
    <row r="23" spans="1:20" ht="13.5" thickBot="1" x14ac:dyDescent="0.25">
      <c r="E23" s="74"/>
      <c r="F23" s="55" t="s">
        <v>56</v>
      </c>
      <c r="G23" s="54"/>
      <c r="H23" s="54"/>
      <c r="I23" s="54"/>
      <c r="J23" s="54"/>
      <c r="K23" s="54"/>
      <c r="L23" s="54"/>
      <c r="M23" s="54"/>
      <c r="N23" s="54"/>
      <c r="O23" s="54"/>
      <c r="P23" s="54"/>
      <c r="Q23" s="54"/>
      <c r="R23" s="392"/>
      <c r="S23" s="53"/>
    </row>
    <row r="24" spans="1:20" ht="13.5" thickBot="1" x14ac:dyDescent="0.25">
      <c r="F24" s="74"/>
      <c r="G24" s="74"/>
      <c r="H24" s="74"/>
      <c r="I24" s="74"/>
      <c r="J24" s="74"/>
      <c r="K24" s="74"/>
    </row>
    <row r="25" spans="1:20" x14ac:dyDescent="0.2">
      <c r="F25" s="363" t="s">
        <v>57</v>
      </c>
      <c r="G25" s="364"/>
      <c r="H25" s="364"/>
      <c r="I25" s="364"/>
      <c r="J25" s="364"/>
      <c r="K25" s="365"/>
      <c r="L25" s="366"/>
      <c r="M25" s="366"/>
      <c r="N25" s="366"/>
      <c r="O25" s="366"/>
      <c r="P25" s="366"/>
      <c r="Q25" s="366"/>
      <c r="R25" s="367"/>
      <c r="S25" s="368"/>
    </row>
    <row r="26" spans="1:20" s="264" customFormat="1" ht="11.25" x14ac:dyDescent="0.2">
      <c r="A26" s="259"/>
      <c r="B26" s="259"/>
      <c r="C26" s="259"/>
      <c r="D26" s="259"/>
      <c r="E26" s="268"/>
      <c r="F26" s="369" t="s">
        <v>472</v>
      </c>
      <c r="G26" s="270"/>
      <c r="H26" s="270"/>
      <c r="I26" s="270"/>
      <c r="J26" s="270"/>
      <c r="K26" s="262"/>
      <c r="L26" s="47"/>
      <c r="M26" s="47"/>
      <c r="N26" s="47"/>
      <c r="O26" s="47"/>
      <c r="P26" s="47"/>
      <c r="Q26" s="47"/>
      <c r="R26" s="46"/>
      <c r="S26" s="370"/>
    </row>
    <row r="27" spans="1:20" s="264" customFormat="1" ht="33.75" x14ac:dyDescent="0.2">
      <c r="A27" s="131"/>
      <c r="B27" s="131"/>
      <c r="C27" s="259"/>
      <c r="D27" s="271"/>
      <c r="E27" s="268"/>
      <c r="F27" s="466" t="s">
        <v>60</v>
      </c>
      <c r="G27" s="467" t="s">
        <v>61</v>
      </c>
      <c r="H27" s="103" t="s">
        <v>7</v>
      </c>
      <c r="I27" s="103" t="s">
        <v>8</v>
      </c>
      <c r="J27" s="103" t="s">
        <v>9</v>
      </c>
      <c r="K27" s="103" t="s">
        <v>621</v>
      </c>
      <c r="L27" s="103" t="s">
        <v>23</v>
      </c>
      <c r="M27" s="103" t="s">
        <v>24</v>
      </c>
      <c r="N27" s="103" t="s">
        <v>25</v>
      </c>
      <c r="O27" s="103" t="s">
        <v>26</v>
      </c>
      <c r="P27" s="103" t="s">
        <v>27</v>
      </c>
      <c r="Q27" s="103" t="s">
        <v>28</v>
      </c>
      <c r="R27" s="246" t="s">
        <v>29</v>
      </c>
      <c r="S27" s="371" t="s">
        <v>30</v>
      </c>
    </row>
    <row r="28" spans="1:20" hidden="1" outlineLevel="1" x14ac:dyDescent="0.2">
      <c r="A28" s="131" t="str">
        <f>$G$7</f>
        <v>Westside Food Bank</v>
      </c>
      <c r="B28" s="131" t="str">
        <f>$G$8</f>
        <v xml:space="preserve">Emergency Food Distribution </v>
      </c>
      <c r="D28" s="131" t="s">
        <v>56</v>
      </c>
      <c r="E28" s="58" t="s">
        <v>57</v>
      </c>
      <c r="F28" s="418" t="s">
        <v>473</v>
      </c>
      <c r="G28" s="419" t="s">
        <v>474</v>
      </c>
      <c r="H28" s="420">
        <v>1</v>
      </c>
      <c r="I28" s="421">
        <v>9190</v>
      </c>
      <c r="J28" s="420">
        <f>H28*K28</f>
        <v>1</v>
      </c>
      <c r="K28" s="422">
        <v>1</v>
      </c>
      <c r="L28" s="417">
        <v>110280</v>
      </c>
      <c r="M28" s="417">
        <v>0</v>
      </c>
      <c r="N28" s="413">
        <f>L28-M28</f>
        <v>110280</v>
      </c>
      <c r="O28" s="439">
        <v>0</v>
      </c>
      <c r="P28" s="439">
        <v>0</v>
      </c>
      <c r="Q28" s="95">
        <f>SUM(O28:P28)</f>
        <v>0</v>
      </c>
      <c r="R28" s="89" t="str">
        <f>IFERROR(Q28/M28,"N/A")</f>
        <v>N/A</v>
      </c>
      <c r="S28" s="440">
        <v>114100</v>
      </c>
      <c r="T28" s="74" t="s">
        <v>475</v>
      </c>
    </row>
    <row r="29" spans="1:20" hidden="1" outlineLevel="1" x14ac:dyDescent="0.2">
      <c r="A29" s="131" t="str">
        <f>$G$7</f>
        <v>Westside Food Bank</v>
      </c>
      <c r="B29" s="131" t="str">
        <f>$G$8</f>
        <v xml:space="preserve">Emergency Food Distribution </v>
      </c>
      <c r="D29" s="131" t="s">
        <v>56</v>
      </c>
      <c r="E29" s="58" t="s">
        <v>57</v>
      </c>
      <c r="F29" s="418" t="s">
        <v>476</v>
      </c>
      <c r="G29" s="419" t="s">
        <v>477</v>
      </c>
      <c r="H29" s="420">
        <v>1</v>
      </c>
      <c r="I29" s="421">
        <v>8110</v>
      </c>
      <c r="J29" s="420">
        <f t="shared" ref="J29:J39" si="17">H29*K29</f>
        <v>1</v>
      </c>
      <c r="K29" s="422">
        <v>1</v>
      </c>
      <c r="L29" s="417">
        <v>97320</v>
      </c>
      <c r="M29" s="417">
        <v>0</v>
      </c>
      <c r="N29" s="416">
        <f>L29-M29</f>
        <v>97320</v>
      </c>
      <c r="O29" s="439">
        <v>0</v>
      </c>
      <c r="P29" s="439">
        <v>0</v>
      </c>
      <c r="Q29" s="95">
        <f>SUM(O29:P29)</f>
        <v>0</v>
      </c>
      <c r="R29" s="89" t="str">
        <f>IFERROR(Q29/M29,"N/A")</f>
        <v>N/A</v>
      </c>
      <c r="S29" s="440">
        <v>107000</v>
      </c>
      <c r="T29" s="74" t="s">
        <v>475</v>
      </c>
    </row>
    <row r="30" spans="1:20" hidden="1" outlineLevel="1" x14ac:dyDescent="0.2">
      <c r="A30" s="131" t="str">
        <f>$G$7</f>
        <v>Westside Food Bank</v>
      </c>
      <c r="B30" s="131" t="str">
        <f>$G$8</f>
        <v xml:space="preserve">Emergency Food Distribution </v>
      </c>
      <c r="D30" s="131" t="s">
        <v>56</v>
      </c>
      <c r="E30" s="58" t="s">
        <v>57</v>
      </c>
      <c r="F30" s="418" t="s">
        <v>485</v>
      </c>
      <c r="G30" s="419" t="s">
        <v>486</v>
      </c>
      <c r="H30" s="420">
        <v>1</v>
      </c>
      <c r="I30" s="421">
        <v>9160</v>
      </c>
      <c r="J30" s="420">
        <f t="shared" si="17"/>
        <v>1</v>
      </c>
      <c r="K30" s="422">
        <v>1</v>
      </c>
      <c r="L30" s="417">
        <v>109920</v>
      </c>
      <c r="M30" s="417">
        <v>0</v>
      </c>
      <c r="N30" s="416">
        <f>L30-M30</f>
        <v>109920</v>
      </c>
      <c r="O30" s="439">
        <v>0</v>
      </c>
      <c r="P30" s="439">
        <v>0</v>
      </c>
      <c r="Q30" s="95">
        <f>SUM(O30:P30)</f>
        <v>0</v>
      </c>
      <c r="R30" s="89" t="str">
        <f>IFERROR(Q30/M30,"N/A")</f>
        <v>N/A</v>
      </c>
      <c r="S30" s="440">
        <v>120200</v>
      </c>
      <c r="T30" s="74" t="s">
        <v>475</v>
      </c>
    </row>
    <row r="31" spans="1:20" collapsed="1" x14ac:dyDescent="0.2">
      <c r="F31" s="418"/>
      <c r="G31" s="419" t="s">
        <v>475</v>
      </c>
      <c r="H31" s="420"/>
      <c r="I31" s="421"/>
      <c r="J31" s="420"/>
      <c r="K31" s="420">
        <f>SUM(J28:J30)</f>
        <v>3</v>
      </c>
      <c r="L31" s="417">
        <f>SUM(L28:L30)</f>
        <v>317520</v>
      </c>
      <c r="M31" s="417">
        <f t="shared" ref="M31:Q31" si="18">SUM(M28:M30)</f>
        <v>0</v>
      </c>
      <c r="N31" s="416">
        <f t="shared" si="18"/>
        <v>317520</v>
      </c>
      <c r="O31" s="439">
        <f t="shared" si="18"/>
        <v>0</v>
      </c>
      <c r="P31" s="439">
        <f t="shared" si="18"/>
        <v>0</v>
      </c>
      <c r="Q31" s="95">
        <f t="shared" si="18"/>
        <v>0</v>
      </c>
      <c r="R31" s="89" t="str">
        <f>IFERROR(Q31/M31,"N/A")</f>
        <v>N/A</v>
      </c>
      <c r="S31" s="440">
        <f>SUM(S28:S30)</f>
        <v>341300</v>
      </c>
    </row>
    <row r="32" spans="1:20" hidden="1" outlineLevel="1" x14ac:dyDescent="0.2">
      <c r="A32" s="131" t="str">
        <f>$G$7</f>
        <v>Westside Food Bank</v>
      </c>
      <c r="B32" s="131" t="str">
        <f>$G$8</f>
        <v xml:space="preserve">Emergency Food Distribution </v>
      </c>
      <c r="D32" s="131" t="s">
        <v>56</v>
      </c>
      <c r="E32" s="58" t="s">
        <v>57</v>
      </c>
      <c r="F32" s="418" t="s">
        <v>478</v>
      </c>
      <c r="G32" s="419" t="s">
        <v>479</v>
      </c>
      <c r="H32" s="420">
        <v>1</v>
      </c>
      <c r="I32" s="421">
        <v>5540</v>
      </c>
      <c r="J32" s="420">
        <f t="shared" si="17"/>
        <v>1</v>
      </c>
      <c r="K32" s="422">
        <v>1</v>
      </c>
      <c r="L32" s="417">
        <v>66480</v>
      </c>
      <c r="M32" s="417">
        <v>0</v>
      </c>
      <c r="N32" s="416">
        <f>L32-M32</f>
        <v>66480</v>
      </c>
      <c r="O32" s="439">
        <v>0</v>
      </c>
      <c r="P32" s="439">
        <v>0</v>
      </c>
      <c r="Q32" s="95">
        <f>SUM(O32:P32)</f>
        <v>0</v>
      </c>
      <c r="R32" s="89" t="str">
        <f>IFERROR(Q32/M32,"N/A")</f>
        <v>N/A</v>
      </c>
      <c r="S32" s="440">
        <v>72800</v>
      </c>
      <c r="T32" s="74" t="s">
        <v>480</v>
      </c>
    </row>
    <row r="33" spans="1:20" hidden="1" outlineLevel="1" x14ac:dyDescent="0.2">
      <c r="A33" s="131" t="str">
        <f>$G$7</f>
        <v>Westside Food Bank</v>
      </c>
      <c r="B33" s="131" t="str">
        <f>$G$8</f>
        <v xml:space="preserve">Emergency Food Distribution </v>
      </c>
      <c r="D33" s="131" t="s">
        <v>56</v>
      </c>
      <c r="E33" s="58" t="s">
        <v>57</v>
      </c>
      <c r="F33" s="418" t="s">
        <v>481</v>
      </c>
      <c r="G33" s="419" t="s">
        <v>482</v>
      </c>
      <c r="H33" s="420">
        <v>1</v>
      </c>
      <c r="I33" s="421">
        <v>4960</v>
      </c>
      <c r="J33" s="420">
        <f t="shared" si="17"/>
        <v>1</v>
      </c>
      <c r="K33" s="422">
        <v>1</v>
      </c>
      <c r="L33" s="417">
        <v>59520</v>
      </c>
      <c r="M33" s="417">
        <v>0</v>
      </c>
      <c r="N33" s="416">
        <f>L33-M33</f>
        <v>59520</v>
      </c>
      <c r="O33" s="439">
        <v>0</v>
      </c>
      <c r="P33" s="439">
        <v>0</v>
      </c>
      <c r="Q33" s="95">
        <f>SUM(O33:P33)</f>
        <v>0</v>
      </c>
      <c r="R33" s="89" t="str">
        <f>IFERROR(Q33/M33,"N/A")</f>
        <v>N/A</v>
      </c>
      <c r="S33" s="440">
        <v>61600</v>
      </c>
      <c r="T33" s="74" t="s">
        <v>480</v>
      </c>
    </row>
    <row r="34" spans="1:20" hidden="1" outlineLevel="1" x14ac:dyDescent="0.2">
      <c r="A34" s="131" t="str">
        <f>$G$7</f>
        <v>Westside Food Bank</v>
      </c>
      <c r="B34" s="131" t="str">
        <f>$G$8</f>
        <v xml:space="preserve">Emergency Food Distribution </v>
      </c>
      <c r="D34" s="131" t="s">
        <v>56</v>
      </c>
      <c r="E34" s="58" t="s">
        <v>57</v>
      </c>
      <c r="F34" s="418" t="s">
        <v>483</v>
      </c>
      <c r="G34" s="419" t="s">
        <v>484</v>
      </c>
      <c r="H34" s="423">
        <v>1</v>
      </c>
      <c r="I34" s="424">
        <v>4410</v>
      </c>
      <c r="J34" s="420">
        <f t="shared" si="17"/>
        <v>1</v>
      </c>
      <c r="K34" s="426">
        <v>1</v>
      </c>
      <c r="L34" s="417">
        <v>52920</v>
      </c>
      <c r="M34" s="417">
        <v>0</v>
      </c>
      <c r="N34" s="416">
        <f>L34-M34</f>
        <v>52920</v>
      </c>
      <c r="O34" s="439">
        <v>0</v>
      </c>
      <c r="P34" s="439">
        <v>0</v>
      </c>
      <c r="Q34" s="95">
        <f>SUM(O34:P34)</f>
        <v>0</v>
      </c>
      <c r="R34" s="89" t="str">
        <f>IFERROR(Q34/M34,"N/A")</f>
        <v>N/A</v>
      </c>
      <c r="S34" s="440">
        <v>56623</v>
      </c>
      <c r="T34" s="74" t="s">
        <v>480</v>
      </c>
    </row>
    <row r="35" spans="1:20" hidden="1" outlineLevel="1" x14ac:dyDescent="0.2">
      <c r="A35" s="131" t="str">
        <f>$G$7</f>
        <v>Westside Food Bank</v>
      </c>
      <c r="B35" s="131" t="str">
        <f>$G$8</f>
        <v xml:space="preserve">Emergency Food Distribution </v>
      </c>
      <c r="D35" s="131" t="s">
        <v>56</v>
      </c>
      <c r="E35" s="58" t="s">
        <v>57</v>
      </c>
      <c r="F35" s="418" t="s">
        <v>492</v>
      </c>
      <c r="G35" s="419" t="s">
        <v>493</v>
      </c>
      <c r="H35" s="423">
        <v>0.2</v>
      </c>
      <c r="I35" s="424">
        <v>3553</v>
      </c>
      <c r="J35" s="420">
        <f t="shared" si="17"/>
        <v>0.2</v>
      </c>
      <c r="K35" s="426">
        <v>1</v>
      </c>
      <c r="L35" s="417">
        <v>10659</v>
      </c>
      <c r="M35" s="417">
        <v>0</v>
      </c>
      <c r="N35" s="416">
        <f>L35-M35</f>
        <v>10659</v>
      </c>
      <c r="O35" s="439">
        <v>0</v>
      </c>
      <c r="P35" s="439">
        <v>0</v>
      </c>
      <c r="Q35" s="95">
        <f>SUM(O35:P35)</f>
        <v>0</v>
      </c>
      <c r="R35" s="89" t="str">
        <f>IFERROR(Q35/M35,"N/A")</f>
        <v>N/A</v>
      </c>
      <c r="S35" s="440">
        <v>16128</v>
      </c>
      <c r="T35" s="74" t="s">
        <v>480</v>
      </c>
    </row>
    <row r="36" spans="1:20" collapsed="1" x14ac:dyDescent="0.2">
      <c r="F36" s="418"/>
      <c r="G36" s="419" t="s">
        <v>480</v>
      </c>
      <c r="H36" s="423"/>
      <c r="I36" s="424"/>
      <c r="J36" s="420"/>
      <c r="K36" s="423">
        <f>SUM(J32:J35)</f>
        <v>3.2</v>
      </c>
      <c r="L36" s="417">
        <f>SUM(L32:L35)</f>
        <v>189579</v>
      </c>
      <c r="M36" s="417">
        <f t="shared" ref="M36:Q36" si="19">SUM(M32:M35)</f>
        <v>0</v>
      </c>
      <c r="N36" s="416">
        <f t="shared" si="19"/>
        <v>189579</v>
      </c>
      <c r="O36" s="439">
        <f t="shared" si="19"/>
        <v>0</v>
      </c>
      <c r="P36" s="439">
        <f t="shared" si="19"/>
        <v>0</v>
      </c>
      <c r="Q36" s="95">
        <f t="shared" si="19"/>
        <v>0</v>
      </c>
      <c r="R36" s="89" t="str">
        <f>IFERROR(Q36/M36,"N/A")</f>
        <v>N/A</v>
      </c>
      <c r="S36" s="440">
        <f>SUM(S32:S35)</f>
        <v>207151</v>
      </c>
    </row>
    <row r="37" spans="1:20" hidden="1" outlineLevel="1" x14ac:dyDescent="0.2">
      <c r="A37" s="131" t="str">
        <f>$G$7</f>
        <v>Westside Food Bank</v>
      </c>
      <c r="B37" s="131" t="str">
        <f>$G$8</f>
        <v xml:space="preserve">Emergency Food Distribution </v>
      </c>
      <c r="D37" s="131" t="s">
        <v>56</v>
      </c>
      <c r="E37" s="58" t="s">
        <v>57</v>
      </c>
      <c r="F37" s="418" t="s">
        <v>487</v>
      </c>
      <c r="G37" s="419" t="s">
        <v>488</v>
      </c>
      <c r="H37" s="423">
        <v>1</v>
      </c>
      <c r="I37" s="424">
        <v>5890</v>
      </c>
      <c r="J37" s="420">
        <f t="shared" si="17"/>
        <v>1</v>
      </c>
      <c r="K37" s="426">
        <v>1</v>
      </c>
      <c r="L37" s="417">
        <v>70680</v>
      </c>
      <c r="M37" s="417">
        <v>0</v>
      </c>
      <c r="N37" s="416">
        <f>L37-M37</f>
        <v>70680</v>
      </c>
      <c r="O37" s="439">
        <v>0</v>
      </c>
      <c r="P37" s="439">
        <v>0</v>
      </c>
      <c r="Q37" s="95">
        <f>SUM(O37:P37)</f>
        <v>0</v>
      </c>
      <c r="R37" s="89" t="str">
        <f>IFERROR(Q37/M37,"N/A")</f>
        <v>N/A</v>
      </c>
      <c r="S37" s="440">
        <v>78000</v>
      </c>
      <c r="T37" s="74" t="s">
        <v>489</v>
      </c>
    </row>
    <row r="38" spans="1:20" hidden="1" outlineLevel="1" x14ac:dyDescent="0.2">
      <c r="A38" s="131" t="str">
        <f>$G$7</f>
        <v>Westside Food Bank</v>
      </c>
      <c r="B38" s="131" t="str">
        <f>$G$8</f>
        <v xml:space="preserve">Emergency Food Distribution </v>
      </c>
      <c r="D38" s="131" t="s">
        <v>56</v>
      </c>
      <c r="E38" s="58" t="s">
        <v>57</v>
      </c>
      <c r="F38" s="418" t="s">
        <v>490</v>
      </c>
      <c r="G38" s="419" t="s">
        <v>491</v>
      </c>
      <c r="H38" s="423">
        <v>1</v>
      </c>
      <c r="I38" s="424">
        <v>3683</v>
      </c>
      <c r="J38" s="420">
        <f t="shared" si="17"/>
        <v>1</v>
      </c>
      <c r="K38" s="426">
        <v>1</v>
      </c>
      <c r="L38" s="417">
        <v>43800</v>
      </c>
      <c r="M38" s="417">
        <v>0</v>
      </c>
      <c r="N38" s="416">
        <f>L38-M38</f>
        <v>43800</v>
      </c>
      <c r="O38" s="439">
        <v>0</v>
      </c>
      <c r="P38" s="439">
        <v>0</v>
      </c>
      <c r="Q38" s="95">
        <f>SUM(O38:P38)</f>
        <v>0</v>
      </c>
      <c r="R38" s="89" t="str">
        <f>IFERROR(Q38/M38,"N/A")</f>
        <v>N/A</v>
      </c>
      <c r="S38" s="440">
        <v>44081</v>
      </c>
      <c r="T38" s="74" t="s">
        <v>489</v>
      </c>
    </row>
    <row r="39" spans="1:20" hidden="1" outlineLevel="1" x14ac:dyDescent="0.2">
      <c r="A39" s="131" t="str">
        <f>$G$7</f>
        <v>Westside Food Bank</v>
      </c>
      <c r="B39" s="131" t="str">
        <f>$G$8</f>
        <v xml:space="preserve">Emergency Food Distribution </v>
      </c>
      <c r="D39" s="131" t="s">
        <v>56</v>
      </c>
      <c r="E39" s="58" t="s">
        <v>57</v>
      </c>
      <c r="F39" s="418" t="s">
        <v>494</v>
      </c>
      <c r="G39" s="419" t="s">
        <v>495</v>
      </c>
      <c r="H39" s="423">
        <v>1</v>
      </c>
      <c r="I39" s="424">
        <v>5027</v>
      </c>
      <c r="J39" s="420">
        <f t="shared" si="17"/>
        <v>1</v>
      </c>
      <c r="K39" s="426">
        <v>1</v>
      </c>
      <c r="L39" s="417">
        <v>60321</v>
      </c>
      <c r="M39" s="417">
        <v>0</v>
      </c>
      <c r="N39" s="416">
        <f>L39-M39</f>
        <v>60321</v>
      </c>
      <c r="O39" s="439">
        <v>0</v>
      </c>
      <c r="P39" s="439">
        <v>0</v>
      </c>
      <c r="Q39" s="95">
        <f>SUM(O39:P39)</f>
        <v>0</v>
      </c>
      <c r="R39" s="89" t="str">
        <f>IFERROR(Q39/M39,"N/A")</f>
        <v>N/A</v>
      </c>
      <c r="S39" s="440">
        <v>44426</v>
      </c>
      <c r="T39" s="74" t="s">
        <v>489</v>
      </c>
    </row>
    <row r="40" spans="1:20" collapsed="1" x14ac:dyDescent="0.2">
      <c r="F40" s="418"/>
      <c r="G40" s="419" t="s">
        <v>489</v>
      </c>
      <c r="H40" s="423"/>
      <c r="I40" s="424"/>
      <c r="J40" s="423"/>
      <c r="K40" s="423">
        <f>SUM(J37:J39)</f>
        <v>3</v>
      </c>
      <c r="L40" s="417">
        <f>SUM(L37:L39)</f>
        <v>174801</v>
      </c>
      <c r="M40" s="417">
        <f t="shared" ref="M40:Q40" si="20">SUM(M37:M39)</f>
        <v>0</v>
      </c>
      <c r="N40" s="416">
        <f t="shared" si="20"/>
        <v>174801</v>
      </c>
      <c r="O40" s="439">
        <f t="shared" si="20"/>
        <v>0</v>
      </c>
      <c r="P40" s="439">
        <f t="shared" si="20"/>
        <v>0</v>
      </c>
      <c r="Q40" s="95">
        <f t="shared" si="20"/>
        <v>0</v>
      </c>
      <c r="R40" s="89" t="str">
        <f>IFERROR(Q40/M40,"N/A")</f>
        <v>N/A</v>
      </c>
      <c r="S40" s="440">
        <f>SUM(S37:S39)</f>
        <v>166507</v>
      </c>
    </row>
    <row r="41" spans="1:20" x14ac:dyDescent="0.2">
      <c r="A41" s="131" t="str">
        <f t="shared" ref="A41" si="21">$G$7</f>
        <v>Westside Food Bank</v>
      </c>
      <c r="B41" s="131" t="str">
        <f t="shared" ref="B41" si="22">$G$8</f>
        <v xml:space="preserve">Emergency Food Distribution </v>
      </c>
      <c r="D41" s="131" t="s">
        <v>56</v>
      </c>
      <c r="E41" s="58" t="s">
        <v>57</v>
      </c>
      <c r="F41" s="418"/>
      <c r="G41" s="419"/>
      <c r="H41" s="423"/>
      <c r="I41" s="424"/>
      <c r="J41" s="425"/>
      <c r="K41" s="426"/>
      <c r="L41" s="417">
        <v>0</v>
      </c>
      <c r="M41" s="417">
        <v>0</v>
      </c>
      <c r="N41" s="416">
        <f t="shared" ref="N41" si="23">L41-M41</f>
        <v>0</v>
      </c>
      <c r="O41" s="439">
        <v>0</v>
      </c>
      <c r="P41" s="439">
        <v>0</v>
      </c>
      <c r="Q41" s="95">
        <f t="shared" ref="Q41" si="24">SUM(O41:P41)</f>
        <v>0</v>
      </c>
      <c r="R41" s="89" t="str">
        <f t="shared" ref="R41" si="25">IFERROR(Q41/M41,"N/A")</f>
        <v>N/A</v>
      </c>
      <c r="S41" s="440">
        <v>0</v>
      </c>
    </row>
    <row r="42" spans="1:20" ht="13.5" thickBot="1" x14ac:dyDescent="0.25">
      <c r="F42" s="372"/>
      <c r="G42" s="362"/>
      <c r="H42" s="373" t="s">
        <v>74</v>
      </c>
      <c r="I42" s="374"/>
      <c r="J42" s="374"/>
      <c r="K42" s="469">
        <f>SUM(K40,K36,K31)</f>
        <v>9.1999999999999993</v>
      </c>
      <c r="L42" s="375">
        <f t="shared" ref="L42:Q42" si="26">SUM(L40,L36,L31)</f>
        <v>681900</v>
      </c>
      <c r="M42" s="375">
        <f t="shared" si="26"/>
        <v>0</v>
      </c>
      <c r="N42" s="375">
        <f t="shared" si="26"/>
        <v>681900</v>
      </c>
      <c r="O42" s="375">
        <f t="shared" si="26"/>
        <v>0</v>
      </c>
      <c r="P42" s="375">
        <f t="shared" si="26"/>
        <v>0</v>
      </c>
      <c r="Q42" s="375">
        <f t="shared" si="26"/>
        <v>0</v>
      </c>
      <c r="R42" s="376" t="str">
        <f t="shared" ref="R42" si="27">IFERROR(Q42/M42,"N/A")</f>
        <v>N/A</v>
      </c>
      <c r="S42" s="377">
        <f>SUM(S40,S36,S31)</f>
        <v>714958</v>
      </c>
    </row>
    <row r="43" spans="1:20" ht="13.5" thickBot="1" x14ac:dyDescent="0.25">
      <c r="F43" s="74"/>
      <c r="G43" s="74"/>
      <c r="H43" s="74"/>
      <c r="I43" s="74"/>
      <c r="J43" s="74"/>
      <c r="K43" s="74"/>
    </row>
    <row r="44" spans="1:20" x14ac:dyDescent="0.2">
      <c r="F44" s="38" t="s">
        <v>75</v>
      </c>
      <c r="G44" s="37"/>
      <c r="H44" s="37"/>
      <c r="I44" s="37"/>
      <c r="J44" s="37"/>
      <c r="K44" s="36"/>
      <c r="L44" s="35"/>
      <c r="M44" s="35"/>
      <c r="N44" s="35"/>
      <c r="O44" s="35"/>
      <c r="P44" s="35"/>
      <c r="Q44" s="35"/>
      <c r="R44" s="34"/>
      <c r="S44" s="33"/>
    </row>
    <row r="45" spans="1:20" s="264" customFormat="1" x14ac:dyDescent="0.2">
      <c r="A45" s="131"/>
      <c r="B45" s="131"/>
      <c r="C45" s="259"/>
      <c r="D45" s="259"/>
      <c r="E45" s="268"/>
      <c r="F45" s="260" t="s">
        <v>496</v>
      </c>
      <c r="G45" s="270"/>
      <c r="H45" s="270"/>
      <c r="I45" s="270"/>
      <c r="J45" s="270"/>
      <c r="K45" s="262"/>
      <c r="L45" s="47"/>
      <c r="M45" s="47"/>
      <c r="N45" s="47"/>
      <c r="O45" s="47"/>
      <c r="P45" s="47"/>
      <c r="Q45" s="47"/>
      <c r="R45" s="46"/>
      <c r="S45" s="45"/>
    </row>
    <row r="46" spans="1:20" ht="33.75" x14ac:dyDescent="0.2">
      <c r="A46" s="131" t="str">
        <f t="shared" ref="A46:A52" si="28">$G$7</f>
        <v>Westside Food Bank</v>
      </c>
      <c r="B46" s="131" t="str">
        <f t="shared" ref="B46:B52" si="29">$G$8</f>
        <v xml:space="preserve">Emergency Food Distribution </v>
      </c>
      <c r="D46" s="131" t="s">
        <v>56</v>
      </c>
      <c r="E46" s="58" t="s">
        <v>75</v>
      </c>
      <c r="F46" s="249" t="s">
        <v>497</v>
      </c>
      <c r="G46" s="250"/>
      <c r="H46" s="251"/>
      <c r="I46" s="251"/>
      <c r="J46" s="251"/>
      <c r="K46" s="251"/>
      <c r="L46" s="103" t="s">
        <v>23</v>
      </c>
      <c r="M46" s="103" t="s">
        <v>24</v>
      </c>
      <c r="N46" s="103" t="s">
        <v>25</v>
      </c>
      <c r="O46" s="103" t="s">
        <v>26</v>
      </c>
      <c r="P46" s="103" t="s">
        <v>27</v>
      </c>
      <c r="Q46" s="103" t="s">
        <v>28</v>
      </c>
      <c r="R46" s="246" t="s">
        <v>29</v>
      </c>
      <c r="S46" s="247" t="s">
        <v>30</v>
      </c>
    </row>
    <row r="47" spans="1:20" x14ac:dyDescent="0.2">
      <c r="A47" s="131" t="str">
        <f t="shared" si="28"/>
        <v>Westside Food Bank</v>
      </c>
      <c r="B47" s="131" t="str">
        <f t="shared" si="29"/>
        <v xml:space="preserve">Emergency Food Distribution </v>
      </c>
      <c r="D47" s="131" t="s">
        <v>56</v>
      </c>
      <c r="E47" s="58" t="s">
        <v>75</v>
      </c>
      <c r="F47" s="414" t="s">
        <v>498</v>
      </c>
      <c r="G47" s="408"/>
      <c r="H47" s="80"/>
      <c r="I47" s="80"/>
      <c r="J47" s="80"/>
      <c r="K47" s="80"/>
      <c r="L47" s="411">
        <v>52165</v>
      </c>
      <c r="M47" s="411">
        <v>0</v>
      </c>
      <c r="N47" s="413">
        <f t="shared" ref="N47" si="30">L47-M47</f>
        <v>52165</v>
      </c>
      <c r="O47" s="439">
        <v>0</v>
      </c>
      <c r="P47" s="439">
        <v>0</v>
      </c>
      <c r="Q47" s="90">
        <f>SUM(O47:P47)</f>
        <v>0</v>
      </c>
      <c r="R47" s="89" t="str">
        <f>IFERROR(Q47/M47,"N/A")</f>
        <v>N/A</v>
      </c>
      <c r="S47" s="441">
        <v>54694</v>
      </c>
    </row>
    <row r="48" spans="1:20" x14ac:dyDescent="0.2">
      <c r="A48" s="131" t="str">
        <f t="shared" si="28"/>
        <v>Westside Food Bank</v>
      </c>
      <c r="B48" s="131" t="str">
        <f t="shared" si="29"/>
        <v xml:space="preserve">Emergency Food Distribution </v>
      </c>
      <c r="D48" s="131" t="s">
        <v>56</v>
      </c>
      <c r="E48" s="58" t="s">
        <v>75</v>
      </c>
      <c r="F48" s="415" t="s">
        <v>499</v>
      </c>
      <c r="G48" s="408"/>
      <c r="H48" s="79"/>
      <c r="I48" s="80"/>
      <c r="J48" s="80"/>
      <c r="K48" s="80"/>
      <c r="L48" s="411">
        <v>750</v>
      </c>
      <c r="M48" s="411">
        <v>0</v>
      </c>
      <c r="N48" s="416">
        <f t="shared" ref="N48:N52" si="31">L48-M48</f>
        <v>750</v>
      </c>
      <c r="O48" s="439">
        <v>0</v>
      </c>
      <c r="P48" s="442">
        <v>0</v>
      </c>
      <c r="Q48" s="77">
        <f t="shared" ref="Q48:Q52" si="32">SUM(O48:P48)</f>
        <v>0</v>
      </c>
      <c r="R48" s="76" t="str">
        <f t="shared" ref="R48:R52" si="33">IFERROR(Q48/M48,"N/A")</f>
        <v>N/A</v>
      </c>
      <c r="S48" s="443">
        <v>786</v>
      </c>
    </row>
    <row r="49" spans="1:19" x14ac:dyDescent="0.2">
      <c r="A49" s="131" t="str">
        <f t="shared" si="28"/>
        <v>Westside Food Bank</v>
      </c>
      <c r="B49" s="131" t="str">
        <f t="shared" si="29"/>
        <v xml:space="preserve">Emergency Food Distribution </v>
      </c>
      <c r="D49" s="131" t="s">
        <v>56</v>
      </c>
      <c r="E49" s="58" t="s">
        <v>75</v>
      </c>
      <c r="F49" s="415" t="s">
        <v>500</v>
      </c>
      <c r="G49" s="408"/>
      <c r="H49" s="79"/>
      <c r="I49" s="80"/>
      <c r="J49" s="80"/>
      <c r="K49" s="80"/>
      <c r="L49" s="411">
        <v>75692</v>
      </c>
      <c r="M49" s="411">
        <v>0</v>
      </c>
      <c r="N49" s="416">
        <f t="shared" si="31"/>
        <v>75692</v>
      </c>
      <c r="O49" s="439">
        <v>0</v>
      </c>
      <c r="P49" s="442">
        <v>0</v>
      </c>
      <c r="Q49" s="77">
        <f t="shared" si="32"/>
        <v>0</v>
      </c>
      <c r="R49" s="76" t="str">
        <f t="shared" si="33"/>
        <v>N/A</v>
      </c>
      <c r="S49" s="443">
        <v>79368</v>
      </c>
    </row>
    <row r="50" spans="1:19" x14ac:dyDescent="0.2">
      <c r="A50" s="131" t="str">
        <f t="shared" si="28"/>
        <v>Westside Food Bank</v>
      </c>
      <c r="B50" s="131" t="str">
        <f t="shared" si="29"/>
        <v xml:space="preserve">Emergency Food Distribution </v>
      </c>
      <c r="D50" s="131" t="s">
        <v>56</v>
      </c>
      <c r="E50" s="58" t="s">
        <v>75</v>
      </c>
      <c r="F50" s="415" t="s">
        <v>501</v>
      </c>
      <c r="G50" s="408"/>
      <c r="H50" s="79"/>
      <c r="I50" s="80"/>
      <c r="J50" s="80"/>
      <c r="K50" s="80"/>
      <c r="L50" s="411">
        <v>20535</v>
      </c>
      <c r="M50" s="411">
        <v>0</v>
      </c>
      <c r="N50" s="416">
        <f t="shared" si="31"/>
        <v>20535</v>
      </c>
      <c r="O50" s="439">
        <v>0</v>
      </c>
      <c r="P50" s="442">
        <v>0</v>
      </c>
      <c r="Q50" s="77">
        <f t="shared" si="32"/>
        <v>0</v>
      </c>
      <c r="R50" s="76" t="str">
        <f t="shared" si="33"/>
        <v>N/A</v>
      </c>
      <c r="S50" s="443">
        <v>21850</v>
      </c>
    </row>
    <row r="51" spans="1:19" x14ac:dyDescent="0.2">
      <c r="A51" s="131" t="str">
        <f t="shared" si="28"/>
        <v>Westside Food Bank</v>
      </c>
      <c r="B51" s="131" t="str">
        <f t="shared" si="29"/>
        <v xml:space="preserve">Emergency Food Distribution </v>
      </c>
      <c r="D51" s="131" t="s">
        <v>56</v>
      </c>
      <c r="E51" s="58" t="s">
        <v>75</v>
      </c>
      <c r="F51" s="415" t="s">
        <v>502</v>
      </c>
      <c r="G51" s="408"/>
      <c r="H51" s="79"/>
      <c r="I51" s="80"/>
      <c r="J51" s="80"/>
      <c r="K51" s="80"/>
      <c r="L51" s="411">
        <v>20458</v>
      </c>
      <c r="M51" s="411">
        <v>0</v>
      </c>
      <c r="N51" s="416">
        <f t="shared" si="31"/>
        <v>20458</v>
      </c>
      <c r="O51" s="439">
        <v>0</v>
      </c>
      <c r="P51" s="442">
        <v>0</v>
      </c>
      <c r="Q51" s="77">
        <f t="shared" si="32"/>
        <v>0</v>
      </c>
      <c r="R51" s="76" t="str">
        <f t="shared" si="33"/>
        <v>N/A</v>
      </c>
      <c r="S51" s="443">
        <v>21449</v>
      </c>
    </row>
    <row r="52" spans="1:19" x14ac:dyDescent="0.2">
      <c r="A52" s="131" t="str">
        <f t="shared" si="28"/>
        <v>Westside Food Bank</v>
      </c>
      <c r="B52" s="131" t="str">
        <f t="shared" si="29"/>
        <v xml:space="preserve">Emergency Food Distribution </v>
      </c>
      <c r="D52" s="131" t="s">
        <v>56</v>
      </c>
      <c r="E52" s="58" t="s">
        <v>75</v>
      </c>
      <c r="F52" s="415"/>
      <c r="G52" s="408"/>
      <c r="H52" s="79"/>
      <c r="I52" s="80"/>
      <c r="J52" s="80"/>
      <c r="K52" s="80"/>
      <c r="L52" s="411">
        <v>0</v>
      </c>
      <c r="M52" s="411">
        <v>0</v>
      </c>
      <c r="N52" s="416">
        <f t="shared" si="31"/>
        <v>0</v>
      </c>
      <c r="O52" s="439">
        <v>0</v>
      </c>
      <c r="P52" s="442">
        <v>0</v>
      </c>
      <c r="Q52" s="77">
        <f t="shared" si="32"/>
        <v>0</v>
      </c>
      <c r="R52" s="76" t="str">
        <f t="shared" si="33"/>
        <v>N/A</v>
      </c>
      <c r="S52" s="443">
        <v>0</v>
      </c>
    </row>
    <row r="53" spans="1:19" ht="13.5" thickBot="1" x14ac:dyDescent="0.25">
      <c r="F53" s="252"/>
      <c r="G53" s="248"/>
      <c r="H53" s="253" t="s">
        <v>78</v>
      </c>
      <c r="I53" s="254"/>
      <c r="J53" s="254"/>
      <c r="K53" s="255"/>
      <c r="L53" s="256">
        <f t="shared" ref="L53:Q53" si="34">SUM(L47:L52)</f>
        <v>169600</v>
      </c>
      <c r="M53" s="256">
        <f t="shared" si="34"/>
        <v>0</v>
      </c>
      <c r="N53" s="256">
        <f t="shared" si="34"/>
        <v>169600</v>
      </c>
      <c r="O53" s="256">
        <f t="shared" si="34"/>
        <v>0</v>
      </c>
      <c r="P53" s="256">
        <f t="shared" si="34"/>
        <v>0</v>
      </c>
      <c r="Q53" s="256">
        <f t="shared" si="34"/>
        <v>0</v>
      </c>
      <c r="R53" s="257" t="str">
        <f>IFERROR(Q53/M53,"N/A")</f>
        <v>N/A</v>
      </c>
      <c r="S53" s="258">
        <f>SUM(S47:S52)</f>
        <v>178147</v>
      </c>
    </row>
    <row r="54" spans="1:19" ht="13.5" thickBot="1" x14ac:dyDescent="0.25">
      <c r="F54" s="74"/>
      <c r="G54" s="74"/>
      <c r="H54" s="74"/>
      <c r="I54" s="74"/>
      <c r="J54" s="74"/>
      <c r="K54" s="74"/>
    </row>
    <row r="55" spans="1:19" s="264" customFormat="1" x14ac:dyDescent="0.2">
      <c r="A55" s="131"/>
      <c r="B55" s="131"/>
      <c r="C55" s="259"/>
      <c r="D55" s="259"/>
      <c r="E55" s="268"/>
      <c r="F55" s="38" t="s">
        <v>79</v>
      </c>
      <c r="G55" s="37"/>
      <c r="H55" s="37"/>
      <c r="I55" s="37"/>
      <c r="J55" s="37"/>
      <c r="K55" s="36"/>
      <c r="L55" s="35"/>
      <c r="M55" s="35"/>
      <c r="N55" s="35"/>
      <c r="O55" s="35"/>
      <c r="P55" s="35"/>
      <c r="Q55" s="35"/>
      <c r="R55" s="34"/>
      <c r="S55" s="33"/>
    </row>
    <row r="56" spans="1:19" s="264" customFormat="1" x14ac:dyDescent="0.2">
      <c r="A56" s="131"/>
      <c r="B56" s="131"/>
      <c r="C56" s="259"/>
      <c r="D56" s="259"/>
      <c r="E56" s="268"/>
      <c r="F56" s="269" t="s">
        <v>503</v>
      </c>
      <c r="G56" s="270"/>
      <c r="H56" s="270"/>
      <c r="I56" s="270"/>
      <c r="J56" s="270"/>
      <c r="K56" s="262"/>
      <c r="L56" s="47"/>
      <c r="M56" s="47"/>
      <c r="N56" s="47"/>
      <c r="O56" s="47"/>
      <c r="P56" s="47"/>
      <c r="Q56" s="47"/>
      <c r="R56" s="46"/>
      <c r="S56" s="45"/>
    </row>
    <row r="57" spans="1:19" x14ac:dyDescent="0.2">
      <c r="F57" s="269" t="s">
        <v>504</v>
      </c>
      <c r="G57" s="270"/>
      <c r="H57" s="270"/>
      <c r="I57" s="270"/>
      <c r="J57" s="270"/>
      <c r="K57" s="262"/>
      <c r="L57" s="47"/>
      <c r="M57" s="47"/>
      <c r="N57" s="47"/>
      <c r="O57" s="47"/>
      <c r="P57" s="47"/>
      <c r="Q57" s="47"/>
      <c r="R57" s="46"/>
      <c r="S57" s="45"/>
    </row>
    <row r="58" spans="1:19" ht="33.75" x14ac:dyDescent="0.2">
      <c r="F58" s="249" t="s">
        <v>497</v>
      </c>
      <c r="G58" s="250"/>
      <c r="H58" s="251"/>
      <c r="I58" s="251"/>
      <c r="J58" s="251"/>
      <c r="K58" s="251"/>
      <c r="L58" s="103" t="s">
        <v>23</v>
      </c>
      <c r="M58" s="103" t="s">
        <v>24</v>
      </c>
      <c r="N58" s="103" t="s">
        <v>25</v>
      </c>
      <c r="O58" s="103" t="s">
        <v>26</v>
      </c>
      <c r="P58" s="103" t="s">
        <v>27</v>
      </c>
      <c r="Q58" s="103" t="s">
        <v>28</v>
      </c>
      <c r="R58" s="246" t="s">
        <v>29</v>
      </c>
      <c r="S58" s="247" t="s">
        <v>30</v>
      </c>
    </row>
    <row r="59" spans="1:19" x14ac:dyDescent="0.2">
      <c r="A59" s="131" t="str">
        <f t="shared" ref="A59:A60" si="35">$G$7</f>
        <v>Westside Food Bank</v>
      </c>
      <c r="B59" s="131" t="str">
        <f t="shared" ref="B59:B60" si="36">$G$8</f>
        <v xml:space="preserve">Emergency Food Distribution </v>
      </c>
      <c r="D59" s="131" t="s">
        <v>56</v>
      </c>
      <c r="E59" s="58" t="s">
        <v>79</v>
      </c>
      <c r="F59" s="414"/>
      <c r="G59" s="408"/>
      <c r="H59" s="79"/>
      <c r="I59" s="80"/>
      <c r="J59" s="80"/>
      <c r="K59" s="80"/>
      <c r="L59" s="417">
        <v>0</v>
      </c>
      <c r="M59" s="413">
        <v>0</v>
      </c>
      <c r="N59" s="413">
        <f>L59-M59</f>
        <v>0</v>
      </c>
      <c r="O59" s="439">
        <v>0</v>
      </c>
      <c r="P59" s="439">
        <v>0</v>
      </c>
      <c r="Q59" s="90">
        <f>SUM(O59:P59)</f>
        <v>0</v>
      </c>
      <c r="R59" s="89" t="str">
        <f>IFERROR(Q59/M59,"N/A")</f>
        <v>N/A</v>
      </c>
      <c r="S59" s="441">
        <v>0</v>
      </c>
    </row>
    <row r="60" spans="1:19" x14ac:dyDescent="0.2">
      <c r="A60" s="131" t="str">
        <f t="shared" si="35"/>
        <v>Westside Food Bank</v>
      </c>
      <c r="B60" s="131" t="str">
        <f t="shared" si="36"/>
        <v xml:space="preserve">Emergency Food Distribution </v>
      </c>
      <c r="D60" s="131" t="s">
        <v>56</v>
      </c>
      <c r="E60" s="58" t="s">
        <v>79</v>
      </c>
      <c r="F60" s="415"/>
      <c r="G60" s="408"/>
      <c r="H60" s="79"/>
      <c r="I60" s="80"/>
      <c r="J60" s="80"/>
      <c r="K60" s="80"/>
      <c r="L60" s="417">
        <v>0</v>
      </c>
      <c r="M60" s="413">
        <v>0</v>
      </c>
      <c r="N60" s="416">
        <f t="shared" ref="N60" si="37">L60-M60</f>
        <v>0</v>
      </c>
      <c r="O60" s="439">
        <v>0</v>
      </c>
      <c r="P60" s="442">
        <v>0</v>
      </c>
      <c r="Q60" s="77">
        <f t="shared" ref="Q60" si="38">SUM(O60:P60)</f>
        <v>0</v>
      </c>
      <c r="R60" s="76" t="str">
        <f t="shared" ref="R60" si="39">IFERROR(Q60/M60,"N/A")</f>
        <v>N/A</v>
      </c>
      <c r="S60" s="443">
        <v>0</v>
      </c>
    </row>
    <row r="61" spans="1:19" ht="13.5" thickBot="1" x14ac:dyDescent="0.25">
      <c r="F61" s="252"/>
      <c r="G61" s="248"/>
      <c r="H61" s="253" t="s">
        <v>85</v>
      </c>
      <c r="I61" s="254"/>
      <c r="J61" s="254"/>
      <c r="K61" s="255"/>
      <c r="L61" s="256">
        <f t="shared" ref="L61:Q61" si="40">SUM(L59:L60)</f>
        <v>0</v>
      </c>
      <c r="M61" s="256">
        <f t="shared" si="40"/>
        <v>0</v>
      </c>
      <c r="N61" s="256">
        <f t="shared" si="40"/>
        <v>0</v>
      </c>
      <c r="O61" s="256">
        <f t="shared" si="40"/>
        <v>0</v>
      </c>
      <c r="P61" s="256">
        <f t="shared" si="40"/>
        <v>0</v>
      </c>
      <c r="Q61" s="256">
        <f t="shared" si="40"/>
        <v>0</v>
      </c>
      <c r="R61" s="257" t="str">
        <f>IFERROR(Q61/M61,"N/A")</f>
        <v>N/A</v>
      </c>
      <c r="S61" s="258">
        <f>SUM(S59:S60)</f>
        <v>0</v>
      </c>
    </row>
    <row r="62" spans="1:19" ht="13.5" thickBot="1" x14ac:dyDescent="0.25">
      <c r="F62" s="74"/>
      <c r="G62" s="74"/>
      <c r="H62" s="74"/>
      <c r="I62" s="74"/>
      <c r="J62" s="74"/>
      <c r="K62" s="74"/>
    </row>
    <row r="63" spans="1:19" s="264" customFormat="1" x14ac:dyDescent="0.2">
      <c r="A63" s="131"/>
      <c r="B63" s="131"/>
      <c r="C63" s="259"/>
      <c r="D63" s="259"/>
      <c r="E63" s="268"/>
      <c r="F63" s="38" t="s">
        <v>86</v>
      </c>
      <c r="G63" s="37"/>
      <c r="H63" s="37"/>
      <c r="I63" s="37"/>
      <c r="J63" s="37"/>
      <c r="K63" s="36"/>
      <c r="L63" s="35"/>
      <c r="M63" s="35"/>
      <c r="N63" s="35"/>
      <c r="O63" s="35"/>
      <c r="P63" s="35"/>
      <c r="Q63" s="35"/>
      <c r="R63" s="34"/>
      <c r="S63" s="33"/>
    </row>
    <row r="64" spans="1:19" x14ac:dyDescent="0.2">
      <c r="F64" s="269" t="s">
        <v>87</v>
      </c>
      <c r="G64" s="270"/>
      <c r="H64" s="270"/>
      <c r="I64" s="270"/>
      <c r="J64" s="270"/>
      <c r="K64" s="262"/>
      <c r="L64" s="47"/>
      <c r="M64" s="47"/>
      <c r="N64" s="47"/>
      <c r="O64" s="47"/>
      <c r="P64" s="47"/>
      <c r="Q64" s="47"/>
      <c r="R64" s="46"/>
      <c r="S64" s="45"/>
    </row>
    <row r="65" spans="1:19" ht="33.75" x14ac:dyDescent="0.2">
      <c r="F65" s="249" t="s">
        <v>497</v>
      </c>
      <c r="G65" s="250"/>
      <c r="H65" s="251"/>
      <c r="I65" s="251"/>
      <c r="J65" s="251"/>
      <c r="K65" s="251"/>
      <c r="L65" s="103" t="s">
        <v>23</v>
      </c>
      <c r="M65" s="103" t="s">
        <v>24</v>
      </c>
      <c r="N65" s="103" t="s">
        <v>25</v>
      </c>
      <c r="O65" s="103" t="s">
        <v>26</v>
      </c>
      <c r="P65" s="103" t="s">
        <v>27</v>
      </c>
      <c r="Q65" s="103" t="s">
        <v>28</v>
      </c>
      <c r="R65" s="246" t="s">
        <v>29</v>
      </c>
      <c r="S65" s="247" t="s">
        <v>30</v>
      </c>
    </row>
    <row r="66" spans="1:19" x14ac:dyDescent="0.2">
      <c r="A66" s="131" t="str">
        <f t="shared" ref="A66:A68" si="41">$G$7</f>
        <v>Westside Food Bank</v>
      </c>
      <c r="B66" s="131" t="str">
        <f t="shared" ref="B66:B68" si="42">$G$8</f>
        <v xml:space="preserve">Emergency Food Distribution </v>
      </c>
      <c r="D66" s="131" t="s">
        <v>56</v>
      </c>
      <c r="E66" s="58" t="s">
        <v>86</v>
      </c>
      <c r="F66" s="414" t="s">
        <v>505</v>
      </c>
      <c r="G66" s="408"/>
      <c r="H66" s="79"/>
      <c r="I66" s="80"/>
      <c r="J66" s="80"/>
      <c r="K66" s="80"/>
      <c r="L66" s="412">
        <v>137496</v>
      </c>
      <c r="M66" s="413">
        <v>0</v>
      </c>
      <c r="N66" s="413">
        <f t="shared" ref="N66:N68" si="43">L66-M66</f>
        <v>137496</v>
      </c>
      <c r="O66" s="439">
        <v>0</v>
      </c>
      <c r="P66" s="439">
        <v>0</v>
      </c>
      <c r="Q66" s="90">
        <f>SUM(O66:P66)</f>
        <v>0</v>
      </c>
      <c r="R66" s="89" t="str">
        <f>IFERROR(Q66/M66,"N/A")</f>
        <v>N/A</v>
      </c>
      <c r="S66" s="441">
        <v>425104</v>
      </c>
    </row>
    <row r="67" spans="1:19" x14ac:dyDescent="0.2">
      <c r="A67" s="131" t="str">
        <f t="shared" si="41"/>
        <v>Westside Food Bank</v>
      </c>
      <c r="B67" s="131" t="str">
        <f t="shared" si="42"/>
        <v xml:space="preserve">Emergency Food Distribution </v>
      </c>
      <c r="D67" s="131" t="s">
        <v>56</v>
      </c>
      <c r="E67" s="58" t="s">
        <v>86</v>
      </c>
      <c r="F67" s="415" t="s">
        <v>506</v>
      </c>
      <c r="G67" s="408"/>
      <c r="H67" s="79"/>
      <c r="I67" s="80"/>
      <c r="J67" s="80"/>
      <c r="K67" s="80"/>
      <c r="L67" s="412">
        <v>6104</v>
      </c>
      <c r="M67" s="413">
        <v>0</v>
      </c>
      <c r="N67" s="416">
        <f t="shared" si="43"/>
        <v>6104</v>
      </c>
      <c r="O67" s="439">
        <v>0</v>
      </c>
      <c r="P67" s="442">
        <v>0</v>
      </c>
      <c r="Q67" s="77">
        <f>SUM(O67:P67)</f>
        <v>0</v>
      </c>
      <c r="R67" s="76" t="str">
        <f>IFERROR(Q67/M67,"N/A")</f>
        <v>N/A</v>
      </c>
      <c r="S67" s="443">
        <v>6389</v>
      </c>
    </row>
    <row r="68" spans="1:19" x14ac:dyDescent="0.2">
      <c r="A68" s="131" t="str">
        <f t="shared" si="41"/>
        <v>Westside Food Bank</v>
      </c>
      <c r="B68" s="131" t="str">
        <f t="shared" si="42"/>
        <v xml:space="preserve">Emergency Food Distribution </v>
      </c>
      <c r="D68" s="131" t="s">
        <v>56</v>
      </c>
      <c r="E68" s="58" t="s">
        <v>86</v>
      </c>
      <c r="F68" s="415"/>
      <c r="G68" s="408"/>
      <c r="H68" s="79"/>
      <c r="I68" s="80"/>
      <c r="J68" s="80"/>
      <c r="K68" s="80"/>
      <c r="L68" s="412">
        <v>0</v>
      </c>
      <c r="M68" s="413">
        <v>0</v>
      </c>
      <c r="N68" s="413">
        <f t="shared" si="43"/>
        <v>0</v>
      </c>
      <c r="O68" s="439">
        <v>0</v>
      </c>
      <c r="P68" s="439">
        <v>0</v>
      </c>
      <c r="Q68" s="90">
        <f t="shared" ref="Q68" si="44">SUM(O68:P68)</f>
        <v>0</v>
      </c>
      <c r="R68" s="89" t="str">
        <f t="shared" ref="R68" si="45">IFERROR(Q68/M68,"N/A")</f>
        <v>N/A</v>
      </c>
      <c r="S68" s="441">
        <v>0</v>
      </c>
    </row>
    <row r="69" spans="1:19" ht="13.5" thickBot="1" x14ac:dyDescent="0.25">
      <c r="E69" s="74"/>
      <c r="F69" s="252"/>
      <c r="G69" s="248"/>
      <c r="H69" s="253" t="s">
        <v>90</v>
      </c>
      <c r="I69" s="254"/>
      <c r="J69" s="254"/>
      <c r="K69" s="255"/>
      <c r="L69" s="256">
        <f t="shared" ref="L69:Q69" si="46">SUM(L66:L68)</f>
        <v>143600</v>
      </c>
      <c r="M69" s="256">
        <f t="shared" si="46"/>
        <v>0</v>
      </c>
      <c r="N69" s="256">
        <f t="shared" si="46"/>
        <v>143600</v>
      </c>
      <c r="O69" s="256">
        <f t="shared" si="46"/>
        <v>0</v>
      </c>
      <c r="P69" s="256">
        <f t="shared" si="46"/>
        <v>0</v>
      </c>
      <c r="Q69" s="256">
        <f t="shared" si="46"/>
        <v>0</v>
      </c>
      <c r="R69" s="257" t="str">
        <f>IFERROR(Q69/M69,"N/A")</f>
        <v>N/A</v>
      </c>
      <c r="S69" s="258">
        <f>SUM(S66:S67)</f>
        <v>431493</v>
      </c>
    </row>
    <row r="70" spans="1:19" ht="13.5" thickBot="1" x14ac:dyDescent="0.25">
      <c r="F70" s="74"/>
      <c r="G70" s="74"/>
      <c r="H70" s="74"/>
      <c r="I70" s="74"/>
      <c r="J70" s="74"/>
      <c r="K70" s="74"/>
    </row>
    <row r="71" spans="1:19" s="264" customFormat="1" x14ac:dyDescent="0.2">
      <c r="A71" s="131"/>
      <c r="B71" s="131"/>
      <c r="C71" s="259"/>
      <c r="D71" s="259"/>
      <c r="E71" s="268"/>
      <c r="F71" s="38" t="s">
        <v>91</v>
      </c>
      <c r="G71" s="37"/>
      <c r="H71" s="37"/>
      <c r="I71" s="37"/>
      <c r="J71" s="37"/>
      <c r="K71" s="36"/>
      <c r="L71" s="35"/>
      <c r="M71" s="35"/>
      <c r="N71" s="35"/>
      <c r="O71" s="35"/>
      <c r="P71" s="35"/>
      <c r="Q71" s="35"/>
      <c r="R71" s="34"/>
      <c r="S71" s="33"/>
    </row>
    <row r="72" spans="1:19" x14ac:dyDescent="0.2">
      <c r="F72" s="269" t="s">
        <v>507</v>
      </c>
      <c r="G72" s="270"/>
      <c r="H72" s="270"/>
      <c r="I72" s="270"/>
      <c r="J72" s="270"/>
      <c r="K72" s="262"/>
      <c r="L72" s="47"/>
      <c r="M72" s="47"/>
      <c r="N72" s="47"/>
      <c r="O72" s="47"/>
      <c r="P72" s="47"/>
      <c r="Q72" s="47"/>
      <c r="R72" s="46"/>
      <c r="S72" s="45"/>
    </row>
    <row r="73" spans="1:19" ht="33.75" x14ac:dyDescent="0.2">
      <c r="F73" s="249" t="s">
        <v>497</v>
      </c>
      <c r="G73" s="250"/>
      <c r="H73" s="251"/>
      <c r="I73" s="251"/>
      <c r="J73" s="251"/>
      <c r="K73" s="251"/>
      <c r="L73" s="103" t="s">
        <v>23</v>
      </c>
      <c r="M73" s="103" t="s">
        <v>24</v>
      </c>
      <c r="N73" s="103" t="s">
        <v>25</v>
      </c>
      <c r="O73" s="103" t="s">
        <v>26</v>
      </c>
      <c r="P73" s="103" t="s">
        <v>27</v>
      </c>
      <c r="Q73" s="103" t="s">
        <v>28</v>
      </c>
      <c r="R73" s="246" t="s">
        <v>29</v>
      </c>
      <c r="S73" s="247" t="s">
        <v>30</v>
      </c>
    </row>
    <row r="74" spans="1:19" x14ac:dyDescent="0.2">
      <c r="A74" s="131" t="str">
        <f t="shared" ref="A74:A75" si="47">$G$7</f>
        <v>Westside Food Bank</v>
      </c>
      <c r="B74" s="131" t="str">
        <f t="shared" ref="B74:B75" si="48">$G$8</f>
        <v xml:space="preserve">Emergency Food Distribution </v>
      </c>
      <c r="D74" s="131" t="s">
        <v>56</v>
      </c>
      <c r="E74" s="58" t="s">
        <v>91</v>
      </c>
      <c r="F74" s="414" t="s">
        <v>508</v>
      </c>
      <c r="G74" s="408"/>
      <c r="H74" s="79"/>
      <c r="I74" s="80"/>
      <c r="J74" s="80"/>
      <c r="K74" s="80"/>
      <c r="L74" s="412">
        <v>87000</v>
      </c>
      <c r="M74" s="413">
        <v>0</v>
      </c>
      <c r="N74" s="413">
        <f t="shared" ref="N74:N75" si="49">L74-M74</f>
        <v>87000</v>
      </c>
      <c r="O74" s="439">
        <v>0</v>
      </c>
      <c r="P74" s="439">
        <v>0</v>
      </c>
      <c r="Q74" s="90">
        <f>SUM(O74:P74)</f>
        <v>0</v>
      </c>
      <c r="R74" s="89" t="str">
        <f>IFERROR(Q74/M74,"N/A")</f>
        <v>N/A</v>
      </c>
      <c r="S74" s="441">
        <v>90097</v>
      </c>
    </row>
    <row r="75" spans="1:19" x14ac:dyDescent="0.2">
      <c r="A75" s="131" t="str">
        <f t="shared" si="47"/>
        <v>Westside Food Bank</v>
      </c>
      <c r="B75" s="131" t="str">
        <f t="shared" si="48"/>
        <v xml:space="preserve">Emergency Food Distribution </v>
      </c>
      <c r="D75" s="131" t="s">
        <v>56</v>
      </c>
      <c r="E75" s="58" t="s">
        <v>91</v>
      </c>
      <c r="F75" s="415"/>
      <c r="G75" s="408"/>
      <c r="H75" s="79"/>
      <c r="I75" s="80"/>
      <c r="J75" s="80"/>
      <c r="K75" s="80"/>
      <c r="L75" s="412">
        <v>0</v>
      </c>
      <c r="M75" s="413">
        <v>0</v>
      </c>
      <c r="N75" s="416">
        <f t="shared" si="49"/>
        <v>0</v>
      </c>
      <c r="O75" s="439">
        <v>0</v>
      </c>
      <c r="P75" s="442">
        <v>0</v>
      </c>
      <c r="Q75" s="77">
        <f t="shared" ref="Q75" si="50">SUM(O75:P75)</f>
        <v>0</v>
      </c>
      <c r="R75" s="76" t="str">
        <f t="shared" ref="R75" si="51">IFERROR(Q75/M75,"N/A")</f>
        <v>N/A</v>
      </c>
      <c r="S75" s="443">
        <v>0</v>
      </c>
    </row>
    <row r="76" spans="1:19" ht="13.5" thickBot="1" x14ac:dyDescent="0.25">
      <c r="F76" s="252"/>
      <c r="G76" s="248"/>
      <c r="H76" s="253" t="s">
        <v>94</v>
      </c>
      <c r="I76" s="254"/>
      <c r="J76" s="254"/>
      <c r="K76" s="255"/>
      <c r="L76" s="256">
        <f t="shared" ref="L76:Q76" si="52">SUM(L74:L75)</f>
        <v>87000</v>
      </c>
      <c r="M76" s="256">
        <f t="shared" si="52"/>
        <v>0</v>
      </c>
      <c r="N76" s="256">
        <f t="shared" si="52"/>
        <v>87000</v>
      </c>
      <c r="O76" s="256">
        <f t="shared" si="52"/>
        <v>0</v>
      </c>
      <c r="P76" s="256">
        <f t="shared" si="52"/>
        <v>0</v>
      </c>
      <c r="Q76" s="256">
        <f t="shared" si="52"/>
        <v>0</v>
      </c>
      <c r="R76" s="257" t="str">
        <f>IFERROR(Q76/M76,"N/A")</f>
        <v>N/A</v>
      </c>
      <c r="S76" s="258">
        <f>SUM(S74:S75)</f>
        <v>90097</v>
      </c>
    </row>
    <row r="77" spans="1:19" ht="13.5" thickBot="1" x14ac:dyDescent="0.25">
      <c r="F77" s="74"/>
      <c r="G77" s="74"/>
      <c r="H77" s="74"/>
      <c r="I77" s="74"/>
      <c r="J77" s="74"/>
      <c r="K77" s="74"/>
    </row>
    <row r="78" spans="1:19" s="264" customFormat="1" x14ac:dyDescent="0.2">
      <c r="A78" s="131"/>
      <c r="B78" s="131"/>
      <c r="C78" s="259"/>
      <c r="D78" s="259"/>
      <c r="E78" s="268"/>
      <c r="F78" s="38" t="s">
        <v>95</v>
      </c>
      <c r="G78" s="37"/>
      <c r="H78" s="37"/>
      <c r="I78" s="37"/>
      <c r="J78" s="37"/>
      <c r="K78" s="36"/>
      <c r="L78" s="35"/>
      <c r="M78" s="35"/>
      <c r="N78" s="35"/>
      <c r="O78" s="35"/>
      <c r="P78" s="35"/>
      <c r="Q78" s="35"/>
      <c r="R78" s="34"/>
      <c r="S78" s="33"/>
    </row>
    <row r="79" spans="1:19" x14ac:dyDescent="0.2">
      <c r="F79" s="269" t="s">
        <v>509</v>
      </c>
      <c r="G79" s="270"/>
      <c r="H79" s="270"/>
      <c r="I79" s="270"/>
      <c r="J79" s="270"/>
      <c r="K79" s="262"/>
      <c r="L79" s="47"/>
      <c r="M79" s="47"/>
      <c r="N79" s="47"/>
      <c r="O79" s="47"/>
      <c r="P79" s="47"/>
      <c r="Q79" s="47"/>
      <c r="R79" s="46"/>
      <c r="S79" s="45"/>
    </row>
    <row r="80" spans="1:19" ht="33.75" x14ac:dyDescent="0.2">
      <c r="F80" s="249" t="s">
        <v>497</v>
      </c>
      <c r="G80" s="250"/>
      <c r="H80" s="251"/>
      <c r="I80" s="251"/>
      <c r="J80" s="251"/>
      <c r="K80" s="251"/>
      <c r="L80" s="103" t="s">
        <v>23</v>
      </c>
      <c r="M80" s="103" t="s">
        <v>24</v>
      </c>
      <c r="N80" s="103" t="s">
        <v>25</v>
      </c>
      <c r="O80" s="103" t="s">
        <v>26</v>
      </c>
      <c r="P80" s="103" t="s">
        <v>27</v>
      </c>
      <c r="Q80" s="103" t="s">
        <v>28</v>
      </c>
      <c r="R80" s="246" t="s">
        <v>29</v>
      </c>
      <c r="S80" s="247" t="s">
        <v>30</v>
      </c>
    </row>
    <row r="81" spans="1:19" x14ac:dyDescent="0.2">
      <c r="A81" s="131" t="str">
        <f t="shared" ref="A81:A83" si="53">$G$7</f>
        <v>Westside Food Bank</v>
      </c>
      <c r="B81" s="131" t="str">
        <f t="shared" ref="B81:B83" si="54">$G$8</f>
        <v xml:space="preserve">Emergency Food Distribution </v>
      </c>
      <c r="D81" s="131" t="s">
        <v>56</v>
      </c>
      <c r="E81" s="58" t="s">
        <v>95</v>
      </c>
      <c r="F81" s="414" t="s">
        <v>510</v>
      </c>
      <c r="G81" s="408"/>
      <c r="H81" s="79"/>
      <c r="I81" s="80"/>
      <c r="J81" s="80"/>
      <c r="K81" s="80"/>
      <c r="L81" s="412">
        <v>1725</v>
      </c>
      <c r="M81" s="413">
        <v>0</v>
      </c>
      <c r="N81" s="413">
        <f t="shared" ref="N81:N83" si="55">L81-M81</f>
        <v>1725</v>
      </c>
      <c r="O81" s="439">
        <v>0</v>
      </c>
      <c r="P81" s="439">
        <v>0</v>
      </c>
      <c r="Q81" s="90">
        <f t="shared" ref="Q81:Q83" si="56">SUM(O81:P81)</f>
        <v>0</v>
      </c>
      <c r="R81" s="89" t="str">
        <f t="shared" ref="R81:R83" si="57">IFERROR(Q81/M81,"N/A")</f>
        <v>N/A</v>
      </c>
      <c r="S81" s="441">
        <v>219</v>
      </c>
    </row>
    <row r="82" spans="1:19" x14ac:dyDescent="0.2">
      <c r="A82" s="131" t="str">
        <f t="shared" si="53"/>
        <v>Westside Food Bank</v>
      </c>
      <c r="B82" s="131" t="str">
        <f t="shared" si="54"/>
        <v xml:space="preserve">Emergency Food Distribution </v>
      </c>
      <c r="D82" s="131" t="s">
        <v>56</v>
      </c>
      <c r="E82" s="58" t="s">
        <v>95</v>
      </c>
      <c r="F82" s="415" t="s">
        <v>511</v>
      </c>
      <c r="G82" s="408"/>
      <c r="H82" s="79"/>
      <c r="I82" s="80"/>
      <c r="J82" s="80"/>
      <c r="K82" s="80"/>
      <c r="L82" s="412">
        <v>3975</v>
      </c>
      <c r="M82" s="413">
        <v>0</v>
      </c>
      <c r="N82" s="416">
        <f t="shared" si="55"/>
        <v>3975</v>
      </c>
      <c r="O82" s="439">
        <v>0</v>
      </c>
      <c r="P82" s="442">
        <v>0</v>
      </c>
      <c r="Q82" s="77">
        <f t="shared" si="56"/>
        <v>0</v>
      </c>
      <c r="R82" s="76" t="str">
        <f t="shared" si="57"/>
        <v>N/A</v>
      </c>
      <c r="S82" s="443">
        <v>7217</v>
      </c>
    </row>
    <row r="83" spans="1:19" x14ac:dyDescent="0.2">
      <c r="A83" s="131" t="str">
        <f t="shared" si="53"/>
        <v>Westside Food Bank</v>
      </c>
      <c r="B83" s="131" t="str">
        <f t="shared" si="54"/>
        <v xml:space="preserve">Emergency Food Distribution </v>
      </c>
      <c r="D83" s="131" t="s">
        <v>56</v>
      </c>
      <c r="E83" s="58" t="s">
        <v>95</v>
      </c>
      <c r="F83" s="415"/>
      <c r="G83" s="408"/>
      <c r="H83" s="79"/>
      <c r="I83" s="80"/>
      <c r="J83" s="80"/>
      <c r="K83" s="80"/>
      <c r="L83" s="412">
        <v>0</v>
      </c>
      <c r="M83" s="413">
        <v>0</v>
      </c>
      <c r="N83" s="413">
        <f t="shared" si="55"/>
        <v>0</v>
      </c>
      <c r="O83" s="439">
        <v>0</v>
      </c>
      <c r="P83" s="439">
        <v>0</v>
      </c>
      <c r="Q83" s="90">
        <f t="shared" si="56"/>
        <v>0</v>
      </c>
      <c r="R83" s="89" t="str">
        <f t="shared" si="57"/>
        <v>N/A</v>
      </c>
      <c r="S83" s="441">
        <v>0</v>
      </c>
    </row>
    <row r="84" spans="1:19" ht="13.5" thickBot="1" x14ac:dyDescent="0.25">
      <c r="F84" s="252"/>
      <c r="G84" s="248"/>
      <c r="H84" s="253" t="s">
        <v>101</v>
      </c>
      <c r="I84" s="254"/>
      <c r="J84" s="254"/>
      <c r="K84" s="255"/>
      <c r="L84" s="256">
        <f t="shared" ref="L84:Q84" si="58">SUM(L81:L83)</f>
        <v>5700</v>
      </c>
      <c r="M84" s="256">
        <f t="shared" si="58"/>
        <v>0</v>
      </c>
      <c r="N84" s="256">
        <f t="shared" si="58"/>
        <v>5700</v>
      </c>
      <c r="O84" s="256">
        <f t="shared" si="58"/>
        <v>0</v>
      </c>
      <c r="P84" s="256">
        <f t="shared" si="58"/>
        <v>0</v>
      </c>
      <c r="Q84" s="256">
        <f t="shared" si="58"/>
        <v>0</v>
      </c>
      <c r="R84" s="257" t="str">
        <f>IFERROR(Q84/M84,"N/A")</f>
        <v>N/A</v>
      </c>
      <c r="S84" s="258">
        <f>SUM(S81:S83)</f>
        <v>7436</v>
      </c>
    </row>
    <row r="85" spans="1:19" ht="13.5" thickBot="1" x14ac:dyDescent="0.25">
      <c r="F85" s="74"/>
      <c r="G85" s="74"/>
      <c r="H85" s="74"/>
      <c r="I85" s="74"/>
      <c r="J85" s="74"/>
      <c r="K85" s="74"/>
    </row>
    <row r="86" spans="1:19" s="264" customFormat="1" x14ac:dyDescent="0.2">
      <c r="A86" s="131"/>
      <c r="B86" s="131"/>
      <c r="C86" s="259"/>
      <c r="D86" s="259"/>
      <c r="E86" s="268"/>
      <c r="F86" s="38" t="s">
        <v>102</v>
      </c>
      <c r="G86" s="37"/>
      <c r="H86" s="37"/>
      <c r="I86" s="37"/>
      <c r="J86" s="37"/>
      <c r="K86" s="36"/>
      <c r="L86" s="35"/>
      <c r="M86" s="35"/>
      <c r="N86" s="35"/>
      <c r="O86" s="35"/>
      <c r="P86" s="35"/>
      <c r="Q86" s="35"/>
      <c r="R86" s="34"/>
      <c r="S86" s="33"/>
    </row>
    <row r="87" spans="1:19" x14ac:dyDescent="0.2">
      <c r="F87" s="269" t="s">
        <v>512</v>
      </c>
      <c r="G87" s="262"/>
      <c r="H87" s="270"/>
      <c r="I87" s="270"/>
      <c r="J87" s="270"/>
      <c r="K87" s="262"/>
      <c r="L87" s="47"/>
      <c r="M87" s="47"/>
      <c r="N87" s="47"/>
      <c r="O87" s="47"/>
      <c r="P87" s="47"/>
      <c r="Q87" s="47"/>
      <c r="R87" s="46"/>
      <c r="S87" s="45"/>
    </row>
    <row r="88" spans="1:19" ht="33.75" x14ac:dyDescent="0.2">
      <c r="F88" s="249" t="s">
        <v>497</v>
      </c>
      <c r="G88" s="250"/>
      <c r="H88" s="251"/>
      <c r="I88" s="251"/>
      <c r="J88" s="251"/>
      <c r="K88" s="251"/>
      <c r="L88" s="103" t="s">
        <v>23</v>
      </c>
      <c r="M88" s="103" t="s">
        <v>24</v>
      </c>
      <c r="N88" s="103" t="s">
        <v>25</v>
      </c>
      <c r="O88" s="103" t="s">
        <v>26</v>
      </c>
      <c r="P88" s="103" t="s">
        <v>27</v>
      </c>
      <c r="Q88" s="103" t="s">
        <v>28</v>
      </c>
      <c r="R88" s="246" t="s">
        <v>29</v>
      </c>
      <c r="S88" s="247" t="s">
        <v>30</v>
      </c>
    </row>
    <row r="89" spans="1:19" x14ac:dyDescent="0.2">
      <c r="A89" s="131" t="str">
        <f t="shared" ref="A89:A92" si="59">$G$7</f>
        <v>Westside Food Bank</v>
      </c>
      <c r="B89" s="131" t="str">
        <f t="shared" ref="B89:B92" si="60">$G$8</f>
        <v xml:space="preserve">Emergency Food Distribution </v>
      </c>
      <c r="D89" s="131" t="s">
        <v>56</v>
      </c>
      <c r="E89" s="58" t="s">
        <v>102</v>
      </c>
      <c r="F89" s="414" t="s">
        <v>513</v>
      </c>
      <c r="G89" s="408"/>
      <c r="H89" s="79"/>
      <c r="I89" s="80"/>
      <c r="J89" s="80"/>
      <c r="K89" s="80"/>
      <c r="L89" s="412">
        <v>9900</v>
      </c>
      <c r="M89" s="413">
        <v>0</v>
      </c>
      <c r="N89" s="413">
        <f t="shared" ref="N89:N92" si="61">L89-M89</f>
        <v>9900</v>
      </c>
      <c r="O89" s="439">
        <v>0</v>
      </c>
      <c r="P89" s="439">
        <v>0</v>
      </c>
      <c r="Q89" s="90">
        <f>SUM(O89:P89)</f>
        <v>0</v>
      </c>
      <c r="R89" s="89" t="str">
        <f>IFERROR(Q89/M89,"N/A")</f>
        <v>N/A</v>
      </c>
      <c r="S89" s="441">
        <v>13611</v>
      </c>
    </row>
    <row r="90" spans="1:19" x14ac:dyDescent="0.2">
      <c r="A90" s="131" t="str">
        <f t="shared" si="59"/>
        <v>Westside Food Bank</v>
      </c>
      <c r="B90" s="131" t="str">
        <f t="shared" si="60"/>
        <v xml:space="preserve">Emergency Food Distribution </v>
      </c>
      <c r="D90" s="131" t="s">
        <v>56</v>
      </c>
      <c r="E90" s="58" t="s">
        <v>102</v>
      </c>
      <c r="F90" s="415" t="s">
        <v>514</v>
      </c>
      <c r="G90" s="408"/>
      <c r="H90" s="79"/>
      <c r="I90" s="80"/>
      <c r="J90" s="80"/>
      <c r="K90" s="80"/>
      <c r="L90" s="412">
        <v>3100</v>
      </c>
      <c r="M90" s="413">
        <v>0</v>
      </c>
      <c r="N90" s="416">
        <f t="shared" si="61"/>
        <v>3100</v>
      </c>
      <c r="O90" s="439">
        <v>0</v>
      </c>
      <c r="P90" s="442">
        <v>0</v>
      </c>
      <c r="Q90" s="77">
        <f t="shared" ref="Q90:Q92" si="62">SUM(O90:P90)</f>
        <v>0</v>
      </c>
      <c r="R90" s="76" t="str">
        <f t="shared" ref="R90:R92" si="63">IFERROR(Q90/M90,"N/A")</f>
        <v>N/A</v>
      </c>
      <c r="S90" s="443">
        <v>2359</v>
      </c>
    </row>
    <row r="91" spans="1:19" x14ac:dyDescent="0.2">
      <c r="A91" s="131" t="str">
        <f t="shared" si="59"/>
        <v>Westside Food Bank</v>
      </c>
      <c r="B91" s="131" t="str">
        <f t="shared" si="60"/>
        <v xml:space="preserve">Emergency Food Distribution </v>
      </c>
      <c r="D91" s="131" t="s">
        <v>56</v>
      </c>
      <c r="E91" s="58" t="s">
        <v>102</v>
      </c>
      <c r="F91" s="415" t="s">
        <v>515</v>
      </c>
      <c r="G91" s="408"/>
      <c r="H91" s="79"/>
      <c r="I91" s="80"/>
      <c r="J91" s="80"/>
      <c r="K91" s="80"/>
      <c r="L91" s="412">
        <v>3700</v>
      </c>
      <c r="M91" s="413">
        <v>0</v>
      </c>
      <c r="N91" s="413">
        <f t="shared" si="61"/>
        <v>3700</v>
      </c>
      <c r="O91" s="439">
        <v>0</v>
      </c>
      <c r="P91" s="439">
        <v>0</v>
      </c>
      <c r="Q91" s="90">
        <f t="shared" si="62"/>
        <v>0</v>
      </c>
      <c r="R91" s="89" t="str">
        <f t="shared" si="63"/>
        <v>N/A</v>
      </c>
      <c r="S91" s="441">
        <v>3296</v>
      </c>
    </row>
    <row r="92" spans="1:19" x14ac:dyDescent="0.2">
      <c r="A92" s="131" t="str">
        <f t="shared" si="59"/>
        <v>Westside Food Bank</v>
      </c>
      <c r="B92" s="131" t="str">
        <f t="shared" si="60"/>
        <v xml:space="preserve">Emergency Food Distribution </v>
      </c>
      <c r="D92" s="131" t="s">
        <v>56</v>
      </c>
      <c r="E92" s="58" t="s">
        <v>102</v>
      </c>
      <c r="F92" s="415"/>
      <c r="G92" s="408"/>
      <c r="H92" s="79"/>
      <c r="I92" s="80"/>
      <c r="J92" s="80"/>
      <c r="K92" s="80"/>
      <c r="L92" s="412">
        <v>0</v>
      </c>
      <c r="M92" s="413">
        <v>0</v>
      </c>
      <c r="N92" s="413">
        <f t="shared" si="61"/>
        <v>0</v>
      </c>
      <c r="O92" s="439">
        <v>0</v>
      </c>
      <c r="P92" s="439">
        <v>0</v>
      </c>
      <c r="Q92" s="90">
        <f t="shared" si="62"/>
        <v>0</v>
      </c>
      <c r="R92" s="89" t="str">
        <f t="shared" si="63"/>
        <v>N/A</v>
      </c>
      <c r="S92" s="441">
        <v>0</v>
      </c>
    </row>
    <row r="93" spans="1:19" ht="13.5" thickBot="1" x14ac:dyDescent="0.25">
      <c r="F93" s="252"/>
      <c r="G93" s="248"/>
      <c r="H93" s="253" t="s">
        <v>108</v>
      </c>
      <c r="I93" s="254"/>
      <c r="J93" s="254"/>
      <c r="K93" s="255"/>
      <c r="L93" s="256">
        <f t="shared" ref="L93:Q93" si="64">SUM(L89:L92)</f>
        <v>16700</v>
      </c>
      <c r="M93" s="256">
        <f t="shared" si="64"/>
        <v>0</v>
      </c>
      <c r="N93" s="256">
        <f t="shared" si="64"/>
        <v>16700</v>
      </c>
      <c r="O93" s="256">
        <f t="shared" si="64"/>
        <v>0</v>
      </c>
      <c r="P93" s="256">
        <f t="shared" si="64"/>
        <v>0</v>
      </c>
      <c r="Q93" s="256">
        <f t="shared" si="64"/>
        <v>0</v>
      </c>
      <c r="R93" s="257" t="str">
        <f>IFERROR(Q93/M93,"N/A")</f>
        <v>N/A</v>
      </c>
      <c r="S93" s="258">
        <f>SUM(S89:S92)</f>
        <v>19266</v>
      </c>
    </row>
    <row r="94" spans="1:19" ht="13.5" thickBot="1" x14ac:dyDescent="0.25">
      <c r="F94" s="74"/>
      <c r="G94" s="74"/>
      <c r="H94" s="74"/>
      <c r="I94" s="74"/>
      <c r="J94" s="74"/>
      <c r="K94" s="74"/>
    </row>
    <row r="95" spans="1:19" s="264" customFormat="1" x14ac:dyDescent="0.2">
      <c r="A95" s="131"/>
      <c r="B95" s="131"/>
      <c r="C95" s="259"/>
      <c r="D95" s="259"/>
      <c r="E95" s="268"/>
      <c r="F95" s="51" t="s">
        <v>109</v>
      </c>
      <c r="G95" s="37"/>
      <c r="H95" s="37"/>
      <c r="I95" s="37"/>
      <c r="J95" s="37"/>
      <c r="K95" s="36"/>
      <c r="L95" s="35"/>
      <c r="M95" s="35"/>
      <c r="N95" s="35"/>
      <c r="O95" s="35"/>
      <c r="P95" s="35"/>
      <c r="Q95" s="35"/>
      <c r="R95" s="34"/>
      <c r="S95" s="33"/>
    </row>
    <row r="96" spans="1:19" x14ac:dyDescent="0.2">
      <c r="F96" s="260" t="s">
        <v>110</v>
      </c>
      <c r="G96" s="270"/>
      <c r="H96" s="270"/>
      <c r="I96" s="270"/>
      <c r="J96" s="270"/>
      <c r="K96" s="262"/>
      <c r="L96" s="47"/>
      <c r="M96" s="47"/>
      <c r="N96" s="47"/>
      <c r="O96" s="47"/>
      <c r="P96" s="47"/>
      <c r="Q96" s="47"/>
      <c r="R96" s="46"/>
      <c r="S96" s="45"/>
    </row>
    <row r="97" spans="1:19" ht="33.75" x14ac:dyDescent="0.2">
      <c r="F97" s="249" t="s">
        <v>497</v>
      </c>
      <c r="G97" s="250"/>
      <c r="H97" s="251"/>
      <c r="I97" s="251"/>
      <c r="J97" s="251"/>
      <c r="K97" s="251"/>
      <c r="L97" s="103" t="s">
        <v>23</v>
      </c>
      <c r="M97" s="103" t="s">
        <v>24</v>
      </c>
      <c r="N97" s="103" t="s">
        <v>25</v>
      </c>
      <c r="O97" s="103" t="s">
        <v>26</v>
      </c>
      <c r="P97" s="103" t="s">
        <v>27</v>
      </c>
      <c r="Q97" s="103" t="s">
        <v>28</v>
      </c>
      <c r="R97" s="246" t="s">
        <v>29</v>
      </c>
      <c r="S97" s="247" t="s">
        <v>30</v>
      </c>
    </row>
    <row r="98" spans="1:19" x14ac:dyDescent="0.2">
      <c r="A98" s="131" t="str">
        <f t="shared" ref="A98:A106" si="65">$G$7</f>
        <v>Westside Food Bank</v>
      </c>
      <c r="B98" s="131" t="str">
        <f t="shared" ref="B98:B106" si="66">$G$8</f>
        <v xml:space="preserve">Emergency Food Distribution </v>
      </c>
      <c r="D98" s="131" t="s">
        <v>56</v>
      </c>
      <c r="E98" s="58" t="s">
        <v>109</v>
      </c>
      <c r="F98" s="414" t="s">
        <v>516</v>
      </c>
      <c r="G98" s="408"/>
      <c r="H98" s="79"/>
      <c r="I98" s="80"/>
      <c r="J98" s="80"/>
      <c r="K98" s="80"/>
      <c r="L98" s="412">
        <v>4500</v>
      </c>
      <c r="M98" s="413">
        <v>0</v>
      </c>
      <c r="N98" s="413">
        <f t="shared" ref="N98:N106" si="67">L98-M98</f>
        <v>4500</v>
      </c>
      <c r="O98" s="439">
        <v>0</v>
      </c>
      <c r="P98" s="439">
        <v>0</v>
      </c>
      <c r="Q98" s="90">
        <f>SUM(O98:P98)</f>
        <v>0</v>
      </c>
      <c r="R98" s="89" t="str">
        <f>IFERROR(Q98/M98,"N/A")</f>
        <v>N/A</v>
      </c>
      <c r="S98" s="441">
        <v>4860</v>
      </c>
    </row>
    <row r="99" spans="1:19" x14ac:dyDescent="0.2">
      <c r="A99" s="131" t="str">
        <f t="shared" si="65"/>
        <v>Westside Food Bank</v>
      </c>
      <c r="B99" s="131" t="str">
        <f t="shared" si="66"/>
        <v xml:space="preserve">Emergency Food Distribution </v>
      </c>
      <c r="D99" s="131" t="s">
        <v>56</v>
      </c>
      <c r="E99" s="58" t="s">
        <v>109</v>
      </c>
      <c r="F99" s="415" t="s">
        <v>517</v>
      </c>
      <c r="G99" s="408"/>
      <c r="H99" s="79"/>
      <c r="I99" s="80"/>
      <c r="J99" s="80"/>
      <c r="K99" s="80"/>
      <c r="L99" s="412">
        <v>17100</v>
      </c>
      <c r="M99" s="413">
        <v>0</v>
      </c>
      <c r="N99" s="416">
        <f t="shared" si="67"/>
        <v>17100</v>
      </c>
      <c r="O99" s="439">
        <v>0</v>
      </c>
      <c r="P99" s="442">
        <v>0</v>
      </c>
      <c r="Q99" s="77">
        <f>SUM(O99:P99)</f>
        <v>0</v>
      </c>
      <c r="R99" s="76" t="str">
        <f>IFERROR(Q99/M99,"N/A")</f>
        <v>N/A</v>
      </c>
      <c r="S99" s="443">
        <v>17740</v>
      </c>
    </row>
    <row r="100" spans="1:19" x14ac:dyDescent="0.2">
      <c r="A100" s="131" t="str">
        <f t="shared" si="65"/>
        <v>Westside Food Bank</v>
      </c>
      <c r="B100" s="131" t="str">
        <f t="shared" si="66"/>
        <v xml:space="preserve">Emergency Food Distribution </v>
      </c>
      <c r="D100" s="131" t="s">
        <v>56</v>
      </c>
      <c r="E100" s="58" t="s">
        <v>109</v>
      </c>
      <c r="F100" s="415" t="s">
        <v>518</v>
      </c>
      <c r="G100" s="408"/>
      <c r="H100" s="79"/>
      <c r="I100" s="80"/>
      <c r="J100" s="80"/>
      <c r="K100" s="80"/>
      <c r="L100" s="412">
        <v>6100</v>
      </c>
      <c r="M100" s="413">
        <v>0</v>
      </c>
      <c r="N100" s="413">
        <f t="shared" si="67"/>
        <v>6100</v>
      </c>
      <c r="O100" s="439">
        <v>0</v>
      </c>
      <c r="P100" s="439">
        <v>0</v>
      </c>
      <c r="Q100" s="90">
        <f t="shared" ref="Q100:Q106" si="68">SUM(O100:P100)</f>
        <v>0</v>
      </c>
      <c r="R100" s="89" t="str">
        <f t="shared" ref="R100:R106" si="69">IFERROR(Q100/M100,"N/A")</f>
        <v>N/A</v>
      </c>
      <c r="S100" s="441">
        <v>6596</v>
      </c>
    </row>
    <row r="101" spans="1:19" x14ac:dyDescent="0.2">
      <c r="A101" s="131" t="str">
        <f t="shared" si="65"/>
        <v>Westside Food Bank</v>
      </c>
      <c r="B101" s="131" t="str">
        <f t="shared" si="66"/>
        <v xml:space="preserve">Emergency Food Distribution </v>
      </c>
      <c r="D101" s="131" t="s">
        <v>56</v>
      </c>
      <c r="E101" s="58" t="s">
        <v>109</v>
      </c>
      <c r="F101" s="415" t="s">
        <v>519</v>
      </c>
      <c r="G101" s="408"/>
      <c r="H101" s="79"/>
      <c r="I101" s="80"/>
      <c r="J101" s="80"/>
      <c r="K101" s="80"/>
      <c r="L101" s="412">
        <v>4600</v>
      </c>
      <c r="M101" s="413">
        <v>0</v>
      </c>
      <c r="N101" s="413">
        <f t="shared" si="67"/>
        <v>4600</v>
      </c>
      <c r="O101" s="439">
        <v>0</v>
      </c>
      <c r="P101" s="439">
        <v>0</v>
      </c>
      <c r="Q101" s="90">
        <f t="shared" si="68"/>
        <v>0</v>
      </c>
      <c r="R101" s="89" t="str">
        <f t="shared" si="69"/>
        <v>N/A</v>
      </c>
      <c r="S101" s="441">
        <v>4330</v>
      </c>
    </row>
    <row r="102" spans="1:19" x14ac:dyDescent="0.2">
      <c r="A102" s="131" t="str">
        <f t="shared" si="65"/>
        <v>Westside Food Bank</v>
      </c>
      <c r="B102" s="131" t="str">
        <f t="shared" si="66"/>
        <v xml:space="preserve">Emergency Food Distribution </v>
      </c>
      <c r="D102" s="131" t="s">
        <v>56</v>
      </c>
      <c r="E102" s="58" t="s">
        <v>109</v>
      </c>
      <c r="F102" s="415" t="s">
        <v>226</v>
      </c>
      <c r="G102" s="408"/>
      <c r="H102" s="79"/>
      <c r="I102" s="80"/>
      <c r="J102" s="80"/>
      <c r="K102" s="80"/>
      <c r="L102" s="412">
        <v>5500</v>
      </c>
      <c r="M102" s="413">
        <v>0</v>
      </c>
      <c r="N102" s="413">
        <f t="shared" si="67"/>
        <v>5500</v>
      </c>
      <c r="O102" s="439">
        <v>0</v>
      </c>
      <c r="P102" s="439">
        <v>0</v>
      </c>
      <c r="Q102" s="90">
        <f t="shared" si="68"/>
        <v>0</v>
      </c>
      <c r="R102" s="89" t="str">
        <f t="shared" si="69"/>
        <v>N/A</v>
      </c>
      <c r="S102" s="441">
        <v>5172</v>
      </c>
    </row>
    <row r="103" spans="1:19" x14ac:dyDescent="0.2">
      <c r="A103" s="131" t="str">
        <f t="shared" si="65"/>
        <v>Westside Food Bank</v>
      </c>
      <c r="B103" s="131" t="str">
        <f t="shared" si="66"/>
        <v xml:space="preserve">Emergency Food Distribution </v>
      </c>
      <c r="D103" s="131" t="s">
        <v>56</v>
      </c>
      <c r="E103" s="58" t="s">
        <v>109</v>
      </c>
      <c r="F103" s="415" t="s">
        <v>520</v>
      </c>
      <c r="G103" s="408"/>
      <c r="H103" s="79"/>
      <c r="I103" s="80"/>
      <c r="J103" s="80"/>
      <c r="K103" s="80"/>
      <c r="L103" s="412">
        <v>23400</v>
      </c>
      <c r="M103" s="412">
        <v>0</v>
      </c>
      <c r="N103" s="412">
        <f t="shared" si="67"/>
        <v>23400</v>
      </c>
      <c r="O103" s="444">
        <v>0</v>
      </c>
      <c r="P103" s="444">
        <v>0</v>
      </c>
      <c r="Q103" s="77">
        <f t="shared" si="68"/>
        <v>0</v>
      </c>
      <c r="R103" s="76" t="str">
        <f t="shared" si="69"/>
        <v>N/A</v>
      </c>
      <c r="S103" s="443">
        <v>25306</v>
      </c>
    </row>
    <row r="104" spans="1:19" x14ac:dyDescent="0.2">
      <c r="A104" s="131" t="str">
        <f t="shared" si="65"/>
        <v>Westside Food Bank</v>
      </c>
      <c r="B104" s="131" t="str">
        <f t="shared" si="66"/>
        <v xml:space="preserve">Emergency Food Distribution </v>
      </c>
      <c r="D104" s="131" t="s">
        <v>56</v>
      </c>
      <c r="E104" s="58" t="s">
        <v>109</v>
      </c>
      <c r="F104" s="415" t="s">
        <v>521</v>
      </c>
      <c r="G104" s="408"/>
      <c r="H104" s="79"/>
      <c r="I104" s="80"/>
      <c r="J104" s="80"/>
      <c r="K104" s="80"/>
      <c r="L104" s="412">
        <v>4900</v>
      </c>
      <c r="M104" s="412">
        <v>0</v>
      </c>
      <c r="N104" s="412">
        <f t="shared" si="67"/>
        <v>4900</v>
      </c>
      <c r="O104" s="444">
        <v>0</v>
      </c>
      <c r="P104" s="444">
        <v>0</v>
      </c>
      <c r="Q104" s="77">
        <f t="shared" si="68"/>
        <v>0</v>
      </c>
      <c r="R104" s="76" t="str">
        <f t="shared" si="69"/>
        <v>N/A</v>
      </c>
      <c r="S104" s="443">
        <v>5294</v>
      </c>
    </row>
    <row r="105" spans="1:19" x14ac:dyDescent="0.2">
      <c r="A105" s="131" t="str">
        <f t="shared" si="65"/>
        <v>Westside Food Bank</v>
      </c>
      <c r="B105" s="131" t="str">
        <f t="shared" si="66"/>
        <v xml:space="preserve">Emergency Food Distribution </v>
      </c>
      <c r="D105" s="131" t="s">
        <v>56</v>
      </c>
      <c r="E105" s="58" t="s">
        <v>109</v>
      </c>
      <c r="F105" s="415" t="s">
        <v>522</v>
      </c>
      <c r="G105" s="408"/>
      <c r="H105" s="79"/>
      <c r="I105" s="80"/>
      <c r="J105" s="80"/>
      <c r="K105" s="80"/>
      <c r="L105" s="412">
        <v>14400</v>
      </c>
      <c r="M105" s="412">
        <v>0</v>
      </c>
      <c r="N105" s="412">
        <f t="shared" si="67"/>
        <v>14400</v>
      </c>
      <c r="O105" s="444">
        <v>0</v>
      </c>
      <c r="P105" s="444">
        <v>0</v>
      </c>
      <c r="Q105" s="77">
        <f t="shared" si="68"/>
        <v>0</v>
      </c>
      <c r="R105" s="76" t="str">
        <f t="shared" si="69"/>
        <v>N/A</v>
      </c>
      <c r="S105" s="443">
        <v>13500</v>
      </c>
    </row>
    <row r="106" spans="1:19" x14ac:dyDescent="0.2">
      <c r="A106" s="131" t="str">
        <f t="shared" si="65"/>
        <v>Westside Food Bank</v>
      </c>
      <c r="B106" s="131" t="str">
        <f t="shared" si="66"/>
        <v xml:space="preserve">Emergency Food Distribution </v>
      </c>
      <c r="D106" s="131" t="s">
        <v>56</v>
      </c>
      <c r="E106" s="58" t="s">
        <v>109</v>
      </c>
      <c r="F106" s="415"/>
      <c r="G106" s="408"/>
      <c r="H106" s="79"/>
      <c r="I106" s="80"/>
      <c r="J106" s="80"/>
      <c r="K106" s="80"/>
      <c r="L106" s="412">
        <v>0</v>
      </c>
      <c r="M106" s="412">
        <v>0</v>
      </c>
      <c r="N106" s="412">
        <f t="shared" si="67"/>
        <v>0</v>
      </c>
      <c r="O106" s="444">
        <v>0</v>
      </c>
      <c r="P106" s="444">
        <v>0</v>
      </c>
      <c r="Q106" s="77">
        <f t="shared" si="68"/>
        <v>0</v>
      </c>
      <c r="R106" s="76" t="str">
        <f t="shared" si="69"/>
        <v>N/A</v>
      </c>
      <c r="S106" s="443">
        <v>0</v>
      </c>
    </row>
    <row r="107" spans="1:19" ht="13.5" thickBot="1" x14ac:dyDescent="0.25">
      <c r="F107" s="252"/>
      <c r="G107" s="248"/>
      <c r="H107" s="253" t="s">
        <v>114</v>
      </c>
      <c r="I107" s="254"/>
      <c r="J107" s="254"/>
      <c r="K107" s="255"/>
      <c r="L107" s="256">
        <f t="shared" ref="L107:Q107" si="70">SUM(L98:L106)</f>
        <v>80500</v>
      </c>
      <c r="M107" s="256">
        <f t="shared" si="70"/>
        <v>0</v>
      </c>
      <c r="N107" s="256">
        <f t="shared" si="70"/>
        <v>80500</v>
      </c>
      <c r="O107" s="256">
        <f t="shared" si="70"/>
        <v>0</v>
      </c>
      <c r="P107" s="256">
        <f t="shared" si="70"/>
        <v>0</v>
      </c>
      <c r="Q107" s="256">
        <f t="shared" si="70"/>
        <v>0</v>
      </c>
      <c r="R107" s="257" t="str">
        <f>IFERROR(Q107/M107,"N/A")</f>
        <v>N/A</v>
      </c>
      <c r="S107" s="258">
        <f>SUM(S98:S106)</f>
        <v>82798</v>
      </c>
    </row>
    <row r="108" spans="1:19" ht="13.5" thickBot="1" x14ac:dyDescent="0.25">
      <c r="F108" s="74"/>
      <c r="G108" s="74"/>
      <c r="H108" s="74"/>
      <c r="I108" s="74"/>
      <c r="J108" s="74"/>
      <c r="K108" s="74"/>
    </row>
    <row r="109" spans="1:19" s="264" customFormat="1" x14ac:dyDescent="0.2">
      <c r="A109" s="259"/>
      <c r="B109" s="259"/>
      <c r="C109" s="259"/>
      <c r="D109" s="259"/>
      <c r="E109" s="268"/>
      <c r="F109" s="38" t="s">
        <v>115</v>
      </c>
      <c r="G109" s="37"/>
      <c r="H109" s="37"/>
      <c r="I109" s="37"/>
      <c r="J109" s="37"/>
      <c r="K109" s="36"/>
      <c r="L109" s="35"/>
      <c r="M109" s="35"/>
      <c r="N109" s="35"/>
      <c r="O109" s="35"/>
      <c r="P109" s="35"/>
      <c r="Q109" s="35"/>
      <c r="R109" s="34"/>
      <c r="S109" s="33"/>
    </row>
    <row r="110" spans="1:19" x14ac:dyDescent="0.2">
      <c r="F110" s="269" t="s">
        <v>523</v>
      </c>
      <c r="G110" s="270"/>
      <c r="H110" s="270"/>
      <c r="I110" s="270"/>
      <c r="J110" s="270"/>
      <c r="K110" s="262"/>
      <c r="L110" s="47"/>
      <c r="M110" s="47"/>
      <c r="N110" s="47"/>
      <c r="O110" s="47"/>
      <c r="P110" s="47"/>
      <c r="Q110" s="47"/>
      <c r="R110" s="46"/>
      <c r="S110" s="45"/>
    </row>
    <row r="111" spans="1:19" ht="33.75" x14ac:dyDescent="0.2">
      <c r="F111" s="249" t="s">
        <v>497</v>
      </c>
      <c r="G111" s="250"/>
      <c r="H111" s="251"/>
      <c r="I111" s="251"/>
      <c r="J111" s="251"/>
      <c r="K111" s="251"/>
      <c r="L111" s="103" t="s">
        <v>23</v>
      </c>
      <c r="M111" s="103" t="s">
        <v>24</v>
      </c>
      <c r="N111" s="103" t="s">
        <v>25</v>
      </c>
      <c r="O111" s="103" t="s">
        <v>26</v>
      </c>
      <c r="P111" s="103" t="s">
        <v>27</v>
      </c>
      <c r="Q111" s="103" t="s">
        <v>28</v>
      </c>
      <c r="R111" s="246" t="s">
        <v>29</v>
      </c>
      <c r="S111" s="247" t="s">
        <v>30</v>
      </c>
    </row>
    <row r="112" spans="1:19" x14ac:dyDescent="0.2">
      <c r="A112" s="131" t="str">
        <f t="shared" ref="A112:A113" si="71">$G$7</f>
        <v>Westside Food Bank</v>
      </c>
      <c r="B112" s="131" t="str">
        <f t="shared" ref="B112:B113" si="72">$G$8</f>
        <v xml:space="preserve">Emergency Food Distribution </v>
      </c>
      <c r="D112" s="131" t="s">
        <v>56</v>
      </c>
      <c r="E112" s="58" t="s">
        <v>115</v>
      </c>
      <c r="F112" s="414"/>
      <c r="G112" s="408"/>
      <c r="H112" s="79"/>
      <c r="I112" s="80"/>
      <c r="J112" s="80"/>
      <c r="K112" s="80"/>
      <c r="L112" s="413">
        <v>0</v>
      </c>
      <c r="M112" s="413">
        <v>0</v>
      </c>
      <c r="N112" s="413">
        <f t="shared" ref="N112:N113" si="73">L112-M112</f>
        <v>0</v>
      </c>
      <c r="O112" s="439">
        <v>0</v>
      </c>
      <c r="P112" s="439">
        <v>0</v>
      </c>
      <c r="Q112" s="90">
        <f>SUM(O112:P112)</f>
        <v>0</v>
      </c>
      <c r="R112" s="89" t="str">
        <f>IFERROR(Q112/M112,"N/A")</f>
        <v>N/A</v>
      </c>
      <c r="S112" s="441">
        <v>0</v>
      </c>
    </row>
    <row r="113" spans="1:19" x14ac:dyDescent="0.2">
      <c r="A113" s="131" t="str">
        <f t="shared" si="71"/>
        <v>Westside Food Bank</v>
      </c>
      <c r="B113" s="131" t="str">
        <f t="shared" si="72"/>
        <v xml:space="preserve">Emergency Food Distribution </v>
      </c>
      <c r="D113" s="131" t="s">
        <v>56</v>
      </c>
      <c r="E113" s="58" t="s">
        <v>115</v>
      </c>
      <c r="F113" s="415"/>
      <c r="G113" s="408"/>
      <c r="H113" s="79"/>
      <c r="I113" s="80"/>
      <c r="J113" s="80"/>
      <c r="K113" s="80"/>
      <c r="L113" s="413">
        <v>0</v>
      </c>
      <c r="M113" s="413">
        <v>0</v>
      </c>
      <c r="N113" s="413">
        <f t="shared" si="73"/>
        <v>0</v>
      </c>
      <c r="O113" s="439">
        <v>0</v>
      </c>
      <c r="P113" s="439">
        <v>0</v>
      </c>
      <c r="Q113" s="90">
        <f t="shared" ref="Q113" si="74">SUM(O113:P113)</f>
        <v>0</v>
      </c>
      <c r="R113" s="89" t="str">
        <f t="shared" ref="R113" si="75">IFERROR(Q113/M113,"N/A")</f>
        <v>N/A</v>
      </c>
      <c r="S113" s="441">
        <v>0</v>
      </c>
    </row>
    <row r="114" spans="1:19" ht="13.5" thickBot="1" x14ac:dyDescent="0.25">
      <c r="F114" s="252"/>
      <c r="G114" s="248"/>
      <c r="H114" s="253" t="s">
        <v>120</v>
      </c>
      <c r="I114" s="254"/>
      <c r="J114" s="254"/>
      <c r="K114" s="255"/>
      <c r="L114" s="256">
        <f t="shared" ref="L114:Q114" si="76">SUM(L112:L113)</f>
        <v>0</v>
      </c>
      <c r="M114" s="256">
        <f t="shared" si="76"/>
        <v>0</v>
      </c>
      <c r="N114" s="256">
        <f t="shared" si="76"/>
        <v>0</v>
      </c>
      <c r="O114" s="256">
        <f t="shared" si="76"/>
        <v>0</v>
      </c>
      <c r="P114" s="256">
        <f t="shared" si="76"/>
        <v>0</v>
      </c>
      <c r="Q114" s="256">
        <f t="shared" si="76"/>
        <v>0</v>
      </c>
      <c r="R114" s="257" t="str">
        <f>IFERROR(Q114/M114,"N/A")</f>
        <v>N/A</v>
      </c>
      <c r="S114" s="258">
        <f>SUM(S112:S113)</f>
        <v>0</v>
      </c>
    </row>
    <row r="115" spans="1:19" ht="13.5" thickBot="1" x14ac:dyDescent="0.25">
      <c r="F115" s="74"/>
      <c r="G115" s="74"/>
      <c r="H115" s="74"/>
      <c r="I115" s="74"/>
      <c r="J115" s="74"/>
      <c r="K115" s="74"/>
    </row>
    <row r="116" spans="1:19" s="264" customFormat="1" x14ac:dyDescent="0.2">
      <c r="F116" s="38" t="s">
        <v>121</v>
      </c>
      <c r="G116" s="37"/>
      <c r="H116" s="37"/>
      <c r="I116" s="37"/>
      <c r="J116" s="37"/>
      <c r="K116" s="36"/>
      <c r="L116" s="35"/>
      <c r="M116" s="35"/>
      <c r="N116" s="35"/>
      <c r="O116" s="35"/>
      <c r="P116" s="35"/>
      <c r="Q116" s="35"/>
      <c r="R116" s="34"/>
      <c r="S116" s="33"/>
    </row>
    <row r="117" spans="1:19" x14ac:dyDescent="0.2">
      <c r="F117" s="269" t="s">
        <v>122</v>
      </c>
      <c r="G117" s="270"/>
      <c r="H117" s="270"/>
      <c r="I117" s="270"/>
      <c r="J117" s="270"/>
      <c r="K117" s="262"/>
      <c r="L117" s="47"/>
      <c r="M117" s="47"/>
      <c r="N117" s="47"/>
      <c r="O117" s="47"/>
      <c r="P117" s="47"/>
      <c r="Q117" s="47"/>
      <c r="R117" s="46"/>
      <c r="S117" s="45"/>
    </row>
    <row r="118" spans="1:19" ht="33.75" x14ac:dyDescent="0.2">
      <c r="F118" s="249" t="s">
        <v>497</v>
      </c>
      <c r="G118" s="250"/>
      <c r="H118" s="251"/>
      <c r="I118" s="251"/>
      <c r="J118" s="251"/>
      <c r="K118" s="251"/>
      <c r="L118" s="103" t="s">
        <v>23</v>
      </c>
      <c r="M118" s="103" t="s">
        <v>24</v>
      </c>
      <c r="N118" s="103" t="s">
        <v>25</v>
      </c>
      <c r="O118" s="103" t="s">
        <v>26</v>
      </c>
      <c r="P118" s="103" t="s">
        <v>27</v>
      </c>
      <c r="Q118" s="103" t="s">
        <v>28</v>
      </c>
      <c r="R118" s="246" t="s">
        <v>29</v>
      </c>
      <c r="S118" s="247" t="s">
        <v>30</v>
      </c>
    </row>
    <row r="119" spans="1:19" x14ac:dyDescent="0.2">
      <c r="A119" s="131" t="str">
        <f t="shared" ref="A119:A120" si="77">$G$7</f>
        <v>Westside Food Bank</v>
      </c>
      <c r="B119" s="131" t="str">
        <f t="shared" ref="B119:B120" si="78">$G$8</f>
        <v xml:space="preserve">Emergency Food Distribution </v>
      </c>
      <c r="D119" s="131" t="s">
        <v>56</v>
      </c>
      <c r="E119" s="58" t="s">
        <v>121</v>
      </c>
      <c r="F119" s="414" t="s">
        <v>524</v>
      </c>
      <c r="G119" s="408"/>
      <c r="H119" s="79"/>
      <c r="I119" s="80"/>
      <c r="J119" s="80"/>
      <c r="K119" s="80"/>
      <c r="L119" s="413">
        <v>884000</v>
      </c>
      <c r="M119" s="413">
        <v>112687</v>
      </c>
      <c r="N119" s="413">
        <f t="shared" ref="N119:N120" si="79">L119-M119</f>
        <v>771313</v>
      </c>
      <c r="O119" s="439">
        <v>56344</v>
      </c>
      <c r="P119" s="439">
        <v>56343</v>
      </c>
      <c r="Q119" s="90">
        <f>SUM(O119:P119)</f>
        <v>112687</v>
      </c>
      <c r="R119" s="89">
        <f>IFERROR(Q119/M119,"N/A")</f>
        <v>1</v>
      </c>
      <c r="S119" s="441">
        <v>1957216</v>
      </c>
    </row>
    <row r="120" spans="1:19" x14ac:dyDescent="0.2">
      <c r="A120" s="131" t="str">
        <f t="shared" si="77"/>
        <v>Westside Food Bank</v>
      </c>
      <c r="B120" s="131" t="str">
        <f t="shared" si="78"/>
        <v xml:space="preserve">Emergency Food Distribution </v>
      </c>
      <c r="D120" s="131" t="s">
        <v>56</v>
      </c>
      <c r="E120" s="58" t="s">
        <v>121</v>
      </c>
      <c r="F120" s="415"/>
      <c r="G120" s="408"/>
      <c r="H120" s="79"/>
      <c r="I120" s="80"/>
      <c r="J120" s="80"/>
      <c r="K120" s="80"/>
      <c r="L120" s="413">
        <v>0</v>
      </c>
      <c r="M120" s="413">
        <v>0</v>
      </c>
      <c r="N120" s="413">
        <f t="shared" si="79"/>
        <v>0</v>
      </c>
      <c r="O120" s="439">
        <v>0</v>
      </c>
      <c r="P120" s="439">
        <v>0</v>
      </c>
      <c r="Q120" s="90">
        <f t="shared" ref="Q120" si="80">SUM(O120:P120)</f>
        <v>0</v>
      </c>
      <c r="R120" s="89" t="str">
        <f t="shared" ref="R120" si="81">IFERROR(Q120/M120,"N/A")</f>
        <v>N/A</v>
      </c>
      <c r="S120" s="441">
        <v>0</v>
      </c>
    </row>
    <row r="121" spans="1:19" ht="13.5" thickBot="1" x14ac:dyDescent="0.25">
      <c r="F121" s="252"/>
      <c r="G121" s="248"/>
      <c r="H121" s="253" t="s">
        <v>126</v>
      </c>
      <c r="I121" s="254"/>
      <c r="J121" s="254"/>
      <c r="K121" s="255"/>
      <c r="L121" s="256">
        <f t="shared" ref="L121:Q121" si="82">SUM(L119:L120)</f>
        <v>884000</v>
      </c>
      <c r="M121" s="256">
        <f t="shared" si="82"/>
        <v>112687</v>
      </c>
      <c r="N121" s="256">
        <f t="shared" si="82"/>
        <v>771313</v>
      </c>
      <c r="O121" s="256">
        <f t="shared" si="82"/>
        <v>56344</v>
      </c>
      <c r="P121" s="256">
        <f t="shared" si="82"/>
        <v>56343</v>
      </c>
      <c r="Q121" s="256">
        <f t="shared" si="82"/>
        <v>112687</v>
      </c>
      <c r="R121" s="257">
        <f>IFERROR(Q121/M121,"N/A")</f>
        <v>1</v>
      </c>
      <c r="S121" s="258">
        <f>SUM(S119:S120)</f>
        <v>1957216</v>
      </c>
    </row>
    <row r="122" spans="1:19" ht="13.5" thickBot="1" x14ac:dyDescent="0.25">
      <c r="F122" s="74"/>
      <c r="G122" s="74"/>
      <c r="H122" s="74"/>
      <c r="I122" s="74"/>
      <c r="J122" s="74"/>
      <c r="K122" s="74"/>
    </row>
    <row r="123" spans="1:19" s="264" customFormat="1" x14ac:dyDescent="0.2">
      <c r="A123" s="259"/>
      <c r="B123" s="259"/>
      <c r="C123" s="259"/>
      <c r="D123" s="259"/>
      <c r="E123" s="268"/>
      <c r="F123" s="38" t="s">
        <v>127</v>
      </c>
      <c r="G123" s="37"/>
      <c r="H123" s="37"/>
      <c r="I123" s="37"/>
      <c r="J123" s="37"/>
      <c r="K123" s="36"/>
      <c r="L123" s="35"/>
      <c r="M123" s="35"/>
      <c r="N123" s="35"/>
      <c r="O123" s="35"/>
      <c r="P123" s="35"/>
      <c r="Q123" s="35"/>
      <c r="R123" s="34"/>
      <c r="S123" s="33"/>
    </row>
    <row r="124" spans="1:19" s="264" customFormat="1" ht="11.25" x14ac:dyDescent="0.2">
      <c r="A124" s="259"/>
      <c r="B124" s="259"/>
      <c r="C124" s="259"/>
      <c r="D124" s="259"/>
      <c r="E124" s="268"/>
      <c r="F124" s="269" t="s">
        <v>525</v>
      </c>
      <c r="G124" s="261"/>
      <c r="H124" s="261"/>
      <c r="I124" s="261"/>
      <c r="J124" s="261"/>
      <c r="K124" s="262"/>
      <c r="L124" s="262"/>
      <c r="M124" s="262"/>
      <c r="N124" s="262"/>
      <c r="O124" s="262"/>
      <c r="P124" s="262"/>
      <c r="Q124" s="262"/>
      <c r="R124" s="393"/>
      <c r="S124" s="263"/>
    </row>
    <row r="125" spans="1:19" s="264" customFormat="1" ht="11.25" x14ac:dyDescent="0.2">
      <c r="A125" s="259"/>
      <c r="B125" s="259"/>
      <c r="C125" s="259"/>
      <c r="D125" s="259"/>
      <c r="E125" s="268"/>
      <c r="F125" s="279" t="s">
        <v>526</v>
      </c>
      <c r="G125" s="261"/>
      <c r="H125" s="261"/>
      <c r="I125" s="261"/>
      <c r="J125" s="261"/>
      <c r="K125" s="262"/>
      <c r="L125" s="262"/>
      <c r="M125" s="262"/>
      <c r="N125" s="262"/>
      <c r="O125" s="262"/>
      <c r="P125" s="262"/>
      <c r="Q125" s="262"/>
      <c r="R125" s="393"/>
      <c r="S125" s="263"/>
    </row>
    <row r="126" spans="1:19" s="264" customFormat="1" ht="11.25" x14ac:dyDescent="0.2">
      <c r="A126" s="259"/>
      <c r="B126" s="259"/>
      <c r="C126" s="259"/>
      <c r="D126" s="259"/>
      <c r="E126" s="268"/>
      <c r="F126" s="279" t="s">
        <v>527</v>
      </c>
      <c r="G126" s="261"/>
      <c r="H126" s="261"/>
      <c r="I126" s="261"/>
      <c r="J126" s="261"/>
      <c r="K126" s="261"/>
      <c r="L126" s="265"/>
      <c r="M126" s="265"/>
      <c r="N126" s="265"/>
      <c r="O126" s="265"/>
      <c r="P126" s="265"/>
      <c r="Q126" s="265"/>
      <c r="R126" s="266"/>
      <c r="S126" s="267"/>
    </row>
    <row r="127" spans="1:19" ht="33.75" x14ac:dyDescent="0.2">
      <c r="F127" s="249" t="s">
        <v>497</v>
      </c>
      <c r="G127" s="250"/>
      <c r="H127" s="251"/>
      <c r="I127" s="251"/>
      <c r="J127" s="251"/>
      <c r="K127" s="251"/>
      <c r="L127" s="103" t="s">
        <v>23</v>
      </c>
      <c r="M127" s="103" t="s">
        <v>24</v>
      </c>
      <c r="N127" s="103" t="s">
        <v>25</v>
      </c>
      <c r="O127" s="103" t="s">
        <v>26</v>
      </c>
      <c r="P127" s="103" t="s">
        <v>27</v>
      </c>
      <c r="Q127" s="103" t="s">
        <v>28</v>
      </c>
      <c r="R127" s="246" t="s">
        <v>29</v>
      </c>
      <c r="S127" s="247" t="s">
        <v>30</v>
      </c>
    </row>
    <row r="128" spans="1:19" x14ac:dyDescent="0.2">
      <c r="A128" s="131" t="str">
        <f>$G$7</f>
        <v>Westside Food Bank</v>
      </c>
      <c r="B128" s="131" t="str">
        <f>$G$8</f>
        <v xml:space="preserve">Emergency Food Distribution </v>
      </c>
      <c r="D128" s="131" t="s">
        <v>56</v>
      </c>
      <c r="E128" s="58" t="s">
        <v>127</v>
      </c>
      <c r="F128" s="408" t="s">
        <v>528</v>
      </c>
      <c r="G128" s="408"/>
      <c r="H128" s="79"/>
      <c r="I128" s="80"/>
      <c r="J128" s="335"/>
      <c r="K128" s="336"/>
      <c r="L128" s="411">
        <v>0</v>
      </c>
      <c r="M128" s="411">
        <v>0</v>
      </c>
      <c r="N128" s="412">
        <f>L128-M128</f>
        <v>0</v>
      </c>
      <c r="O128" s="444">
        <v>0</v>
      </c>
      <c r="P128" s="444">
        <v>0</v>
      </c>
      <c r="Q128" s="90">
        <f>SUM(O128:P128)</f>
        <v>0</v>
      </c>
      <c r="R128" s="89" t="str">
        <f>IFERROR(Q128/M128,"N/A")</f>
        <v>N/A</v>
      </c>
      <c r="S128" s="441"/>
    </row>
    <row r="129" spans="1:19" ht="13.5" thickBot="1" x14ac:dyDescent="0.25">
      <c r="A129" s="131" t="str">
        <f t="shared" ref="A129" si="83">$G$7</f>
        <v>Westside Food Bank</v>
      </c>
      <c r="B129" s="131" t="str">
        <f t="shared" ref="B129" si="84">$G$8</f>
        <v xml:space="preserve">Emergency Food Distribution </v>
      </c>
      <c r="D129" s="131" t="s">
        <v>56</v>
      </c>
      <c r="E129" s="58" t="s">
        <v>121</v>
      </c>
      <c r="F129" s="409"/>
      <c r="G129" s="410"/>
      <c r="H129" s="79"/>
      <c r="I129" s="80"/>
      <c r="J129" s="335" t="s">
        <v>529</v>
      </c>
      <c r="K129" s="336">
        <f>IFERROR(M130/M132,"N/A")</f>
        <v>0</v>
      </c>
      <c r="L129" s="412">
        <v>0</v>
      </c>
      <c r="M129" s="412">
        <v>0</v>
      </c>
      <c r="N129" s="412">
        <f t="shared" ref="N129" si="85">L129-M129</f>
        <v>0</v>
      </c>
      <c r="O129" s="444">
        <v>0</v>
      </c>
      <c r="P129" s="444">
        <v>0</v>
      </c>
      <c r="Q129" s="151">
        <f>SUM(O129:P129)</f>
        <v>0</v>
      </c>
      <c r="R129" s="153" t="str">
        <f>IFERROR(Q129/M129,"N/A")</f>
        <v>N/A</v>
      </c>
      <c r="S129" s="445">
        <v>0</v>
      </c>
    </row>
    <row r="130" spans="1:19" ht="13.5" thickBot="1" x14ac:dyDescent="0.25">
      <c r="F130" s="386"/>
      <c r="G130" s="387"/>
      <c r="H130" s="388" t="s">
        <v>135</v>
      </c>
      <c r="I130" s="14"/>
      <c r="J130" s="14"/>
      <c r="K130" s="13"/>
      <c r="L130" s="12">
        <f>SUM(L128:L129)</f>
        <v>0</v>
      </c>
      <c r="M130" s="12">
        <f>SUM(M128:M129)</f>
        <v>0</v>
      </c>
      <c r="N130" s="12">
        <f>SUM(N128:N129)</f>
        <v>0</v>
      </c>
      <c r="O130" s="12">
        <f t="shared" ref="O130:Q130" si="86">SUM(O128:O129)</f>
        <v>0</v>
      </c>
      <c r="P130" s="12">
        <f t="shared" si="86"/>
        <v>0</v>
      </c>
      <c r="Q130" s="12">
        <f t="shared" si="86"/>
        <v>0</v>
      </c>
      <c r="R130" s="11" t="str">
        <f>IFERROR(Q130/M130,"N/A")</f>
        <v>N/A</v>
      </c>
      <c r="S130" s="10">
        <f>SUM(S128:S129)</f>
        <v>0</v>
      </c>
    </row>
    <row r="131" spans="1:19" ht="13.5" thickBot="1" x14ac:dyDescent="0.25">
      <c r="F131" s="74"/>
      <c r="G131" s="74"/>
      <c r="H131" s="74"/>
      <c r="I131" s="74"/>
      <c r="J131" s="74"/>
      <c r="K131" s="74"/>
    </row>
    <row r="132" spans="1:19" ht="15.75" thickBot="1" x14ac:dyDescent="0.3">
      <c r="F132" s="9"/>
      <c r="G132" s="7"/>
      <c r="H132" s="8" t="s">
        <v>50</v>
      </c>
      <c r="I132" s="7"/>
      <c r="J132" s="7"/>
      <c r="K132" s="6"/>
      <c r="L132" s="5">
        <f t="shared" ref="L132:Q132" si="87">SUM(L130,L121,L114,L107,L93,L84,L76,L69,L61,L53,L42)</f>
        <v>2069000</v>
      </c>
      <c r="M132" s="5">
        <f t="shared" si="87"/>
        <v>112687</v>
      </c>
      <c r="N132" s="5">
        <f t="shared" si="87"/>
        <v>1956313</v>
      </c>
      <c r="O132" s="5">
        <f t="shared" si="87"/>
        <v>56344</v>
      </c>
      <c r="P132" s="5">
        <f t="shared" si="87"/>
        <v>56343</v>
      </c>
      <c r="Q132" s="5">
        <f t="shared" si="87"/>
        <v>112687</v>
      </c>
      <c r="R132" s="4">
        <f>IFERROR(Q132/M132,"N/A")</f>
        <v>1</v>
      </c>
      <c r="S132" s="3">
        <f>SUM(S130,S121,S114,S107,S93,S84,S76,S69,S61,S53,S42)</f>
        <v>3481411</v>
      </c>
    </row>
    <row r="133" spans="1:19" ht="15" customHeight="1" thickBot="1" x14ac:dyDescent="0.25">
      <c r="F133" s="74"/>
      <c r="G133" s="74"/>
      <c r="H133" s="74"/>
      <c r="I133" s="74"/>
      <c r="J133" s="74"/>
      <c r="K133" s="74"/>
    </row>
    <row r="134" spans="1:19" ht="39" customHeight="1" thickBot="1" x14ac:dyDescent="0.3">
      <c r="F134" s="283" t="s">
        <v>453</v>
      </c>
      <c r="G134" s="276"/>
      <c r="H134" s="276"/>
      <c r="I134" s="276"/>
      <c r="J134" s="276"/>
      <c r="K134" s="276"/>
      <c r="L134" s="276"/>
      <c r="M134" s="276"/>
      <c r="N134" s="276"/>
      <c r="O134" s="276"/>
      <c r="P134" s="276"/>
      <c r="Q134" s="276"/>
      <c r="R134" s="276"/>
      <c r="S134" s="282"/>
    </row>
    <row r="135" spans="1:19" ht="33.75" x14ac:dyDescent="0.2">
      <c r="F135" s="289" t="s">
        <v>530</v>
      </c>
      <c r="G135" s="281" t="s">
        <v>497</v>
      </c>
      <c r="H135" s="280"/>
      <c r="I135" s="280"/>
      <c r="J135" s="280"/>
      <c r="K135" s="308"/>
      <c r="L135" s="280"/>
      <c r="M135" s="280"/>
      <c r="N135" s="290" t="s">
        <v>531</v>
      </c>
      <c r="O135" s="290" t="s">
        <v>532</v>
      </c>
      <c r="P135" s="290" t="s">
        <v>533</v>
      </c>
      <c r="Q135" s="290" t="s">
        <v>534</v>
      </c>
      <c r="R135" s="305" t="s">
        <v>535</v>
      </c>
      <c r="S135" s="291" t="s">
        <v>536</v>
      </c>
    </row>
    <row r="136" spans="1:19" x14ac:dyDescent="0.2">
      <c r="A136" s="131" t="str">
        <f t="shared" ref="A136:A141" si="88">$G$7</f>
        <v>Westside Food Bank</v>
      </c>
      <c r="B136" s="131" t="str">
        <f t="shared" ref="B136:B141" si="89">$G$8</f>
        <v xml:space="preserve">Emergency Food Distribution </v>
      </c>
      <c r="D136" s="131" t="s">
        <v>453</v>
      </c>
      <c r="E136" s="58" t="str">
        <f t="shared" ref="E136:E141" si="90">F136</f>
        <v>1.  Government Grants</v>
      </c>
      <c r="F136" s="307" t="s">
        <v>537</v>
      </c>
      <c r="G136" s="446" t="s">
        <v>538</v>
      </c>
      <c r="H136" s="74"/>
      <c r="I136" s="74"/>
      <c r="J136" s="74"/>
      <c r="K136" s="309"/>
      <c r="L136" s="74"/>
      <c r="M136" s="74"/>
      <c r="N136" s="413">
        <v>75285</v>
      </c>
      <c r="O136" s="442">
        <v>25000</v>
      </c>
      <c r="P136" s="442">
        <v>49130</v>
      </c>
      <c r="Q136" s="292">
        <f t="shared" ref="Q136:Q141" si="91">SUM(O136:P136)</f>
        <v>74130</v>
      </c>
      <c r="R136" s="66"/>
      <c r="S136" s="389"/>
    </row>
    <row r="137" spans="1:19" x14ac:dyDescent="0.2">
      <c r="A137" s="131" t="str">
        <f t="shared" si="88"/>
        <v>Westside Food Bank</v>
      </c>
      <c r="B137" s="131" t="str">
        <f t="shared" si="89"/>
        <v xml:space="preserve">Emergency Food Distribution </v>
      </c>
      <c r="D137" s="131" t="s">
        <v>453</v>
      </c>
      <c r="E137" s="58" t="str">
        <f t="shared" si="90"/>
        <v>2.  Private/Corporate Grants</v>
      </c>
      <c r="F137" s="307" t="s">
        <v>539</v>
      </c>
      <c r="G137" s="446" t="s">
        <v>540</v>
      </c>
      <c r="H137" s="74"/>
      <c r="I137" s="74"/>
      <c r="J137" s="74"/>
      <c r="K137" s="309"/>
      <c r="L137" s="74"/>
      <c r="M137" s="74"/>
      <c r="N137" s="413">
        <v>397339</v>
      </c>
      <c r="O137" s="442">
        <v>192073</v>
      </c>
      <c r="P137" s="442">
        <v>377460</v>
      </c>
      <c r="Q137" s="292">
        <f t="shared" si="91"/>
        <v>569533</v>
      </c>
      <c r="R137" s="66"/>
      <c r="S137" s="389"/>
    </row>
    <row r="138" spans="1:19" x14ac:dyDescent="0.2">
      <c r="A138" s="131" t="str">
        <f t="shared" si="88"/>
        <v>Westside Food Bank</v>
      </c>
      <c r="B138" s="131" t="str">
        <f t="shared" si="89"/>
        <v xml:space="preserve">Emergency Food Distribution </v>
      </c>
      <c r="D138" s="131" t="s">
        <v>453</v>
      </c>
      <c r="E138" s="58" t="str">
        <f t="shared" si="90"/>
        <v>3.  Individual Donations</v>
      </c>
      <c r="F138" s="307" t="s">
        <v>541</v>
      </c>
      <c r="G138" s="446"/>
      <c r="H138" s="74"/>
      <c r="I138" s="74"/>
      <c r="J138" s="74"/>
      <c r="K138" s="309"/>
      <c r="L138" s="74"/>
      <c r="M138" s="74"/>
      <c r="N138" s="413">
        <v>322050</v>
      </c>
      <c r="O138" s="442">
        <v>206609</v>
      </c>
      <c r="P138" s="442">
        <v>406027</v>
      </c>
      <c r="Q138" s="292">
        <f t="shared" si="91"/>
        <v>612636</v>
      </c>
      <c r="S138" s="389"/>
    </row>
    <row r="139" spans="1:19" x14ac:dyDescent="0.2">
      <c r="A139" s="131" t="str">
        <f t="shared" si="88"/>
        <v>Westside Food Bank</v>
      </c>
      <c r="B139" s="131" t="str">
        <f t="shared" si="89"/>
        <v xml:space="preserve">Emergency Food Distribution </v>
      </c>
      <c r="D139" s="131" t="s">
        <v>453</v>
      </c>
      <c r="E139" s="58" t="str">
        <f t="shared" si="90"/>
        <v>4.  Fundraising Events</v>
      </c>
      <c r="F139" s="307" t="s">
        <v>542</v>
      </c>
      <c r="G139" s="446" t="s">
        <v>543</v>
      </c>
      <c r="H139" s="74"/>
      <c r="I139" s="74"/>
      <c r="J139" s="74"/>
      <c r="K139" s="309"/>
      <c r="L139" s="74"/>
      <c r="M139" s="74"/>
      <c r="N139" s="413">
        <v>20912</v>
      </c>
      <c r="O139" s="442">
        <v>67102</v>
      </c>
      <c r="P139" s="442">
        <v>131868</v>
      </c>
      <c r="Q139" s="292">
        <f t="shared" si="91"/>
        <v>198970</v>
      </c>
      <c r="R139" s="287"/>
      <c r="S139" s="390"/>
    </row>
    <row r="140" spans="1:19" x14ac:dyDescent="0.2">
      <c r="A140" s="131" t="str">
        <f t="shared" si="88"/>
        <v>Westside Food Bank</v>
      </c>
      <c r="B140" s="131" t="str">
        <f t="shared" si="89"/>
        <v xml:space="preserve">Emergency Food Distribution </v>
      </c>
      <c r="D140" s="131" t="s">
        <v>453</v>
      </c>
      <c r="E140" s="58" t="str">
        <f t="shared" si="90"/>
        <v>5.  Fees for Service</v>
      </c>
      <c r="F140" s="307" t="s">
        <v>544</v>
      </c>
      <c r="G140" s="446"/>
      <c r="H140" s="74"/>
      <c r="I140" s="74"/>
      <c r="J140" s="74"/>
      <c r="K140" s="309"/>
      <c r="L140" s="74"/>
      <c r="M140" s="74"/>
      <c r="N140" s="413">
        <v>0</v>
      </c>
      <c r="O140" s="442">
        <v>0</v>
      </c>
      <c r="P140" s="442">
        <v>0</v>
      </c>
      <c r="Q140" s="292">
        <f t="shared" si="91"/>
        <v>0</v>
      </c>
      <c r="R140" s="287"/>
      <c r="S140" s="390"/>
    </row>
    <row r="141" spans="1:19" x14ac:dyDescent="0.2">
      <c r="A141" s="131" t="str">
        <f t="shared" si="88"/>
        <v>Westside Food Bank</v>
      </c>
      <c r="B141" s="131" t="str">
        <f t="shared" si="89"/>
        <v xml:space="preserve">Emergency Food Distribution </v>
      </c>
      <c r="D141" s="131" t="s">
        <v>453</v>
      </c>
      <c r="E141" s="58" t="str">
        <f t="shared" si="90"/>
        <v>6.  Other</v>
      </c>
      <c r="F141" s="307" t="s">
        <v>545</v>
      </c>
      <c r="G141" s="446" t="s">
        <v>546</v>
      </c>
      <c r="H141" s="74"/>
      <c r="I141" s="74"/>
      <c r="J141" s="74"/>
      <c r="K141" s="309"/>
      <c r="L141" s="74"/>
      <c r="M141" s="74"/>
      <c r="N141" s="412">
        <v>2640</v>
      </c>
      <c r="O141" s="447">
        <v>152</v>
      </c>
      <c r="P141" s="447">
        <v>299</v>
      </c>
      <c r="Q141" s="293">
        <f t="shared" si="91"/>
        <v>451</v>
      </c>
      <c r="R141" s="287"/>
      <c r="S141" s="391"/>
    </row>
    <row r="142" spans="1:19" ht="15.75" thickBot="1" x14ac:dyDescent="0.3">
      <c r="F142" s="294" t="s">
        <v>547</v>
      </c>
      <c r="G142" s="248"/>
      <c r="H142" s="284" t="s">
        <v>548</v>
      </c>
      <c r="I142" s="285"/>
      <c r="J142" s="285"/>
      <c r="K142" s="285"/>
      <c r="L142" s="285"/>
      <c r="M142" s="285"/>
      <c r="N142" s="295">
        <f>SUM(N136:N141)</f>
        <v>818226</v>
      </c>
      <c r="O142" s="295">
        <f>SUM(O136:O141)</f>
        <v>490936</v>
      </c>
      <c r="P142" s="295">
        <f>SUM(P136:P141)</f>
        <v>964784</v>
      </c>
      <c r="Q142" s="295">
        <f>SUM(Q136:Q141)</f>
        <v>1455720</v>
      </c>
      <c r="R142" s="288">
        <f>'CASH MATCH'!E18</f>
        <v>1455719.6494638568</v>
      </c>
      <c r="S142" s="296">
        <f>IFERROR(Q142-R142,"N/A")</f>
        <v>0.35053614317439497</v>
      </c>
    </row>
    <row r="143" spans="1:19" s="275" customFormat="1" ht="13.5" thickBot="1" x14ac:dyDescent="0.25">
      <c r="A143" s="131"/>
      <c r="B143" s="131"/>
      <c r="C143" s="131"/>
      <c r="D143" s="131"/>
      <c r="E143" s="274"/>
      <c r="F143" s="297"/>
      <c r="G143" s="309"/>
      <c r="H143" s="309"/>
      <c r="I143" s="309"/>
      <c r="J143" s="309"/>
      <c r="K143" s="310"/>
      <c r="L143" s="58"/>
      <c r="M143" s="58"/>
      <c r="N143" s="58"/>
      <c r="O143" s="58"/>
      <c r="P143" s="58"/>
      <c r="Q143" s="58"/>
      <c r="R143" s="57"/>
      <c r="S143" s="56"/>
    </row>
    <row r="144" spans="1:19" s="275" customFormat="1" x14ac:dyDescent="0.2">
      <c r="A144" s="131"/>
      <c r="B144" s="131"/>
      <c r="C144" s="131"/>
      <c r="D144" s="131"/>
      <c r="E144" s="274"/>
      <c r="F144" s="73" t="s">
        <v>549</v>
      </c>
      <c r="G144" s="72"/>
      <c r="H144" s="72"/>
      <c r="I144" s="72"/>
      <c r="J144" s="72"/>
      <c r="K144" s="71"/>
      <c r="L144" s="71"/>
      <c r="M144" s="71"/>
      <c r="N144" s="71"/>
      <c r="O144" s="71"/>
      <c r="P144" s="71"/>
      <c r="Q144" s="71"/>
      <c r="R144" s="70"/>
      <c r="S144" s="69"/>
    </row>
    <row r="145" spans="6:19" ht="13.5" thickBot="1" x14ac:dyDescent="0.25">
      <c r="F145" s="64" t="s">
        <v>550</v>
      </c>
      <c r="G145" s="63"/>
      <c r="H145" s="63"/>
      <c r="I145" s="63"/>
      <c r="J145" s="63"/>
      <c r="K145" s="62"/>
      <c r="L145" s="62"/>
      <c r="M145" s="62"/>
      <c r="N145" s="62"/>
      <c r="O145" s="62"/>
      <c r="P145" s="62"/>
      <c r="Q145" s="62"/>
      <c r="R145" s="61"/>
      <c r="S145" s="60"/>
    </row>
  </sheetData>
  <sheetProtection algorithmName="SHA-512" hashValue="1SFu5we42mkT0kUkZAT/QhTwx1phtHTG7Lu7xIxsK5Fkfx/4ghu3GFVF8hsgl9tAoZ2EA83QqqPVMOahp7Ol5w==" saltValue="8Fj4aZDnAatJT+ozXPYO6Q==" spinCount="100000" sheet="1" objects="1" scenarios="1"/>
  <sortState xmlns:xlrd2="http://schemas.microsoft.com/office/spreadsheetml/2017/richdata2" ref="A28:Z39">
    <sortCondition descending="1" ref="T28:T39"/>
  </sortState>
  <conditionalFormatting sqref="G136:G141">
    <cfRule type="containsText" dxfId="0" priority="47" operator="containsText" text="VARIANCE">
      <formula>NOT(ISERROR(SEARCH("VARIANCE",G136)))</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28:K129"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41"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322" hidden="1" customWidth="1" outlineLevel="1"/>
    <col min="2" max="2" width="33.7109375" style="322" hidden="1" customWidth="1" outlineLevel="1"/>
    <col min="3" max="3" width="23.28515625" style="322" hidden="1" customWidth="1" outlineLevel="1"/>
    <col min="4" max="4" width="35" style="322" hidden="1" customWidth="1" outlineLevel="1"/>
    <col min="5" max="5" width="44" style="323" hidden="1" customWidth="1" outlineLevel="1"/>
    <col min="6" max="6" width="59.85546875" style="317" customWidth="1" collapsed="1"/>
    <col min="7" max="10" width="17.28515625" style="316" customWidth="1"/>
    <col min="11" max="13" width="17.28515625" style="148" customWidth="1"/>
    <col min="14" max="16384" width="8.85546875" style="318"/>
  </cols>
  <sheetData>
    <row r="1" spans="1:13" hidden="1" outlineLevel="1" x14ac:dyDescent="0.2">
      <c r="A1" s="313" t="s">
        <v>0</v>
      </c>
      <c r="B1" s="313" t="s">
        <v>1</v>
      </c>
      <c r="C1" s="313" t="s">
        <v>2</v>
      </c>
      <c r="D1" s="313" t="s">
        <v>3</v>
      </c>
      <c r="E1" s="314" t="s">
        <v>4</v>
      </c>
      <c r="F1" s="315" t="s">
        <v>5</v>
      </c>
      <c r="G1" s="316" t="s">
        <v>551</v>
      </c>
      <c r="H1" s="316" t="s">
        <v>552</v>
      </c>
      <c r="I1" s="316" t="s">
        <v>553</v>
      </c>
    </row>
    <row r="2" spans="1:13" ht="18" collapsed="1" x14ac:dyDescent="0.2">
      <c r="A2" s="313"/>
      <c r="B2" s="313"/>
      <c r="C2" s="313"/>
      <c r="D2" s="313"/>
      <c r="E2" s="314"/>
      <c r="F2" s="319" t="s">
        <v>21</v>
      </c>
      <c r="G2" s="399"/>
      <c r="H2" s="321"/>
      <c r="I2" s="321"/>
      <c r="J2" s="321"/>
      <c r="K2" s="400"/>
    </row>
    <row r="3" spans="1:13" ht="18" x14ac:dyDescent="0.2">
      <c r="A3" s="313"/>
      <c r="B3" s="313"/>
      <c r="C3" s="313"/>
      <c r="D3" s="313"/>
      <c r="E3" s="314"/>
      <c r="F3" s="319" t="s">
        <v>554</v>
      </c>
      <c r="G3" s="401"/>
      <c r="H3" s="401"/>
      <c r="I3" s="402"/>
      <c r="J3" s="402"/>
      <c r="K3" s="401"/>
      <c r="L3" s="401"/>
      <c r="M3" s="401"/>
    </row>
    <row r="4" spans="1:13" x14ac:dyDescent="0.2">
      <c r="A4" s="313"/>
      <c r="B4" s="313"/>
      <c r="C4" s="313"/>
      <c r="D4" s="313"/>
      <c r="E4" s="314"/>
      <c r="F4" s="320"/>
      <c r="G4" s="399"/>
      <c r="H4" s="321"/>
      <c r="I4" s="321"/>
      <c r="J4" s="321"/>
      <c r="K4" s="400"/>
    </row>
    <row r="5" spans="1:13" s="331" customFormat="1" ht="30" x14ac:dyDescent="0.2">
      <c r="A5" s="328"/>
      <c r="B5" s="328"/>
      <c r="C5" s="328"/>
      <c r="D5" s="329"/>
      <c r="E5" s="330"/>
      <c r="F5" s="431" t="s">
        <v>555</v>
      </c>
      <c r="G5" s="403" t="s">
        <v>556</v>
      </c>
      <c r="H5" s="403" t="s">
        <v>557</v>
      </c>
      <c r="I5" s="403" t="s">
        <v>558</v>
      </c>
      <c r="J5" s="334"/>
      <c r="L5" s="334"/>
      <c r="M5" s="334"/>
    </row>
    <row r="6" spans="1:13" s="331" customFormat="1" ht="14.25" x14ac:dyDescent="0.2">
      <c r="A6" s="328" t="str">
        <f>'PROGRAM BUDGET &amp; FISCAL REPORT'!$G$7</f>
        <v>Westside Food Bank</v>
      </c>
      <c r="B6" s="328" t="str">
        <f>'PROGRAM BUDGET &amp; FISCAL REPORT'!$G$8</f>
        <v xml:space="preserve">Emergency Food Distribution </v>
      </c>
      <c r="C6" s="328"/>
      <c r="D6" s="328" t="s">
        <v>559</v>
      </c>
      <c r="E6" s="331" t="s">
        <v>560</v>
      </c>
      <c r="F6" s="404" t="s">
        <v>561</v>
      </c>
      <c r="G6" s="406">
        <v>37650</v>
      </c>
      <c r="H6" s="449">
        <v>29380</v>
      </c>
      <c r="I6" s="449">
        <v>40381</v>
      </c>
      <c r="J6" s="334"/>
      <c r="L6" s="334"/>
      <c r="M6" s="334"/>
    </row>
    <row r="7" spans="1:13" s="331" customFormat="1" ht="14.25" x14ac:dyDescent="0.2">
      <c r="A7" s="328" t="str">
        <f>'PROGRAM BUDGET &amp; FISCAL REPORT'!$G$7</f>
        <v>Westside Food Bank</v>
      </c>
      <c r="B7" s="328" t="str">
        <f>'PROGRAM BUDGET &amp; FISCAL REPORT'!$G$8</f>
        <v xml:space="preserve">Emergency Food Distribution </v>
      </c>
      <c r="C7" s="328"/>
      <c r="D7" s="328" t="s">
        <v>559</v>
      </c>
      <c r="E7" s="331" t="s">
        <v>560</v>
      </c>
      <c r="F7" s="404" t="s">
        <v>562</v>
      </c>
      <c r="G7" s="406">
        <v>16940</v>
      </c>
      <c r="H7" s="449">
        <v>13960</v>
      </c>
      <c r="I7" s="449">
        <v>18192</v>
      </c>
      <c r="J7" s="334"/>
      <c r="L7" s="334"/>
      <c r="M7" s="334"/>
    </row>
    <row r="8" spans="1:13" s="331" customFormat="1" ht="14.25" x14ac:dyDescent="0.2">
      <c r="A8" s="328" t="str">
        <f>'PROGRAM BUDGET &amp; FISCAL REPORT'!$G$7</f>
        <v>Westside Food Bank</v>
      </c>
      <c r="B8" s="328" t="str">
        <f>'PROGRAM BUDGET &amp; FISCAL REPORT'!$G$8</f>
        <v xml:space="preserve">Emergency Food Distribution </v>
      </c>
      <c r="C8" s="328"/>
      <c r="D8" s="328" t="s">
        <v>559</v>
      </c>
      <c r="E8" s="331" t="s">
        <v>560</v>
      </c>
      <c r="F8" s="404" t="s">
        <v>563</v>
      </c>
      <c r="G8" s="429">
        <v>16940</v>
      </c>
      <c r="H8" s="450">
        <v>13960</v>
      </c>
      <c r="I8" s="450">
        <v>18192</v>
      </c>
      <c r="J8" s="334"/>
      <c r="L8" s="334"/>
      <c r="M8" s="334"/>
    </row>
    <row r="9" spans="1:13" s="331" customFormat="1" ht="14.25" x14ac:dyDescent="0.2">
      <c r="A9" s="328" t="str">
        <f>'PROGRAM BUDGET &amp; FISCAL REPORT'!$G$7</f>
        <v>Westside Food Bank</v>
      </c>
      <c r="B9" s="328" t="str">
        <f>'PROGRAM BUDGET &amp; FISCAL REPORT'!$G$8</f>
        <v xml:space="preserve">Emergency Food Distribution </v>
      </c>
      <c r="C9" s="328"/>
      <c r="D9" s="328" t="s">
        <v>559</v>
      </c>
      <c r="E9" s="331" t="s">
        <v>560</v>
      </c>
      <c r="F9" s="404" t="s">
        <v>564</v>
      </c>
      <c r="G9" s="429" t="s">
        <v>565</v>
      </c>
      <c r="H9" s="450" t="s">
        <v>565</v>
      </c>
      <c r="I9" s="450" t="s">
        <v>565</v>
      </c>
      <c r="J9" s="334"/>
      <c r="L9" s="334"/>
      <c r="M9" s="334"/>
    </row>
    <row r="10" spans="1:13" s="331" customFormat="1" ht="14.25" x14ac:dyDescent="0.2">
      <c r="A10" s="328" t="str">
        <f>'PROGRAM BUDGET &amp; FISCAL REPORT'!$G$7</f>
        <v>Westside Food Bank</v>
      </c>
      <c r="B10" s="328" t="str">
        <f>'PROGRAM BUDGET &amp; FISCAL REPORT'!$G$8</f>
        <v xml:space="preserve">Emergency Food Distribution </v>
      </c>
      <c r="C10" s="328"/>
      <c r="D10" s="328" t="s">
        <v>559</v>
      </c>
      <c r="E10" s="331" t="s">
        <v>560</v>
      </c>
      <c r="F10" s="404" t="s">
        <v>566</v>
      </c>
      <c r="G10" s="429" t="s">
        <v>565</v>
      </c>
      <c r="H10" s="450" t="s">
        <v>565</v>
      </c>
      <c r="I10" s="450" t="s">
        <v>565</v>
      </c>
      <c r="J10" s="334"/>
      <c r="L10" s="334"/>
      <c r="M10" s="334"/>
    </row>
    <row r="11" spans="1:13" s="331" customFormat="1" ht="14.25" x14ac:dyDescent="0.2">
      <c r="A11" s="328" t="str">
        <f>'PROGRAM BUDGET &amp; FISCAL REPORT'!$G$7</f>
        <v>Westside Food Bank</v>
      </c>
      <c r="B11" s="328" t="str">
        <f>'PROGRAM BUDGET &amp; FISCAL REPORT'!$G$8</f>
        <v xml:space="preserve">Emergency Food Distribution </v>
      </c>
      <c r="C11" s="328"/>
      <c r="D11" s="328" t="s">
        <v>559</v>
      </c>
      <c r="E11" s="331" t="s">
        <v>560</v>
      </c>
      <c r="F11" s="404" t="s">
        <v>567</v>
      </c>
      <c r="G11" s="429" t="s">
        <v>565</v>
      </c>
      <c r="H11" s="450" t="s">
        <v>565</v>
      </c>
      <c r="I11" s="450" t="s">
        <v>565</v>
      </c>
      <c r="J11" s="334"/>
      <c r="L11" s="334"/>
      <c r="M11" s="334"/>
    </row>
    <row r="12" spans="1:13" s="331" customFormat="1" ht="14.25" x14ac:dyDescent="0.2">
      <c r="A12" s="328" t="str">
        <f>'PROGRAM BUDGET &amp; FISCAL REPORT'!$G$7</f>
        <v>Westside Food Bank</v>
      </c>
      <c r="B12" s="328" t="str">
        <f>'PROGRAM BUDGET &amp; FISCAL REPORT'!$G$8</f>
        <v xml:space="preserve">Emergency Food Distribution </v>
      </c>
      <c r="C12" s="328"/>
      <c r="D12" s="328" t="s">
        <v>559</v>
      </c>
      <c r="E12" s="331" t="s">
        <v>560</v>
      </c>
      <c r="F12" s="404" t="s">
        <v>568</v>
      </c>
      <c r="G12" s="429" t="s">
        <v>565</v>
      </c>
      <c r="H12" s="450" t="s">
        <v>565</v>
      </c>
      <c r="I12" s="450" t="s">
        <v>565</v>
      </c>
      <c r="J12" s="334"/>
      <c r="L12" s="334"/>
      <c r="M12" s="334"/>
    </row>
    <row r="13" spans="1:13" s="331" customFormat="1" ht="14.25" x14ac:dyDescent="0.2">
      <c r="A13" s="328" t="str">
        <f>'PROGRAM BUDGET &amp; FISCAL REPORT'!$G$7</f>
        <v>Westside Food Bank</v>
      </c>
      <c r="B13" s="328" t="str">
        <f>'PROGRAM BUDGET &amp; FISCAL REPORT'!$G$8</f>
        <v xml:space="preserve">Emergency Food Distribution </v>
      </c>
      <c r="C13" s="328"/>
      <c r="D13" s="328" t="s">
        <v>559</v>
      </c>
      <c r="E13" s="331" t="s">
        <v>560</v>
      </c>
      <c r="F13" s="404" t="s">
        <v>569</v>
      </c>
      <c r="G13" s="429" t="s">
        <v>565</v>
      </c>
      <c r="H13" s="450" t="s">
        <v>565</v>
      </c>
      <c r="I13" s="450" t="s">
        <v>565</v>
      </c>
      <c r="J13" s="334"/>
      <c r="L13" s="334"/>
      <c r="M13" s="334"/>
    </row>
    <row r="14" spans="1:13" s="331" customFormat="1" ht="14.25" x14ac:dyDescent="0.2">
      <c r="A14" s="328"/>
      <c r="B14" s="328"/>
      <c r="C14" s="328"/>
      <c r="D14" s="328"/>
      <c r="F14" s="332"/>
      <c r="G14" s="333"/>
      <c r="H14" s="333"/>
      <c r="I14" s="333"/>
      <c r="J14" s="334"/>
      <c r="L14" s="334"/>
      <c r="M14" s="334"/>
    </row>
    <row r="15" spans="1:13" s="331" customFormat="1" ht="30" x14ac:dyDescent="0.2">
      <c r="A15" s="328"/>
      <c r="B15" s="328"/>
      <c r="C15" s="328"/>
      <c r="D15" s="328"/>
      <c r="F15" s="431" t="s">
        <v>570</v>
      </c>
      <c r="G15" s="403" t="s">
        <v>556</v>
      </c>
      <c r="H15" s="403" t="s">
        <v>557</v>
      </c>
      <c r="I15" s="403" t="s">
        <v>558</v>
      </c>
      <c r="J15" s="334"/>
      <c r="L15" s="334"/>
      <c r="M15" s="334"/>
    </row>
    <row r="16" spans="1:13" s="331" customFormat="1" ht="14.25" x14ac:dyDescent="0.2">
      <c r="A16" s="328" t="str">
        <f>'PROGRAM BUDGET &amp; FISCAL REPORT'!$G$7</f>
        <v>Westside Food Bank</v>
      </c>
      <c r="B16" s="328" t="str">
        <f>'PROGRAM BUDGET &amp; FISCAL REPORT'!$G$8</f>
        <v xml:space="preserve">Emergency Food Distribution </v>
      </c>
      <c r="C16" s="328"/>
      <c r="D16" s="328" t="s">
        <v>559</v>
      </c>
      <c r="E16" s="331" t="s">
        <v>571</v>
      </c>
      <c r="F16" s="404" t="s">
        <v>572</v>
      </c>
      <c r="G16" s="429" t="s">
        <v>565</v>
      </c>
      <c r="H16" s="450"/>
      <c r="I16" s="450"/>
      <c r="J16" s="334"/>
      <c r="L16" s="334"/>
      <c r="M16" s="334"/>
    </row>
    <row r="17" spans="1:13" s="331" customFormat="1" ht="14.25" x14ac:dyDescent="0.2">
      <c r="A17" s="328" t="str">
        <f>'PROGRAM BUDGET &amp; FISCAL REPORT'!$G$7</f>
        <v>Westside Food Bank</v>
      </c>
      <c r="B17" s="328" t="str">
        <f>'PROGRAM BUDGET &amp; FISCAL REPORT'!$G$8</f>
        <v xml:space="preserve">Emergency Food Distribution </v>
      </c>
      <c r="C17" s="328"/>
      <c r="D17" s="328" t="s">
        <v>559</v>
      </c>
      <c r="E17" s="331" t="s">
        <v>571</v>
      </c>
      <c r="F17" s="404" t="s">
        <v>573</v>
      </c>
      <c r="G17" s="429" t="s">
        <v>565</v>
      </c>
      <c r="H17" s="450"/>
      <c r="I17" s="450"/>
      <c r="J17" s="334"/>
      <c r="L17" s="334"/>
      <c r="M17" s="334"/>
    </row>
    <row r="18" spans="1:13" s="331" customFormat="1" ht="14.25" x14ac:dyDescent="0.2">
      <c r="A18" s="328" t="str">
        <f>'PROGRAM BUDGET &amp; FISCAL REPORT'!$G$7</f>
        <v>Westside Food Bank</v>
      </c>
      <c r="B18" s="328" t="str">
        <f>'PROGRAM BUDGET &amp; FISCAL REPORT'!$G$8</f>
        <v xml:space="preserve">Emergency Food Distribution </v>
      </c>
      <c r="C18" s="328"/>
      <c r="D18" s="328" t="s">
        <v>559</v>
      </c>
      <c r="E18" s="331" t="s">
        <v>571</v>
      </c>
      <c r="F18" s="404" t="s">
        <v>574</v>
      </c>
      <c r="G18" s="429" t="s">
        <v>565</v>
      </c>
      <c r="H18" s="450"/>
      <c r="I18" s="450"/>
      <c r="J18" s="334"/>
      <c r="L18" s="334"/>
      <c r="M18" s="334"/>
    </row>
    <row r="19" spans="1:13" s="331" customFormat="1" ht="14.25" x14ac:dyDescent="0.2">
      <c r="A19" s="328" t="str">
        <f>'PROGRAM BUDGET &amp; FISCAL REPORT'!$G$7</f>
        <v>Westside Food Bank</v>
      </c>
      <c r="B19" s="328" t="str">
        <f>'PROGRAM BUDGET &amp; FISCAL REPORT'!$G$8</f>
        <v xml:space="preserve">Emergency Food Distribution </v>
      </c>
      <c r="C19" s="328"/>
      <c r="D19" s="328" t="s">
        <v>559</v>
      </c>
      <c r="E19" s="331" t="s">
        <v>571</v>
      </c>
      <c r="F19" s="404" t="s">
        <v>575</v>
      </c>
      <c r="G19" s="429" t="s">
        <v>565</v>
      </c>
      <c r="H19" s="450"/>
      <c r="I19" s="450"/>
      <c r="J19" s="334"/>
      <c r="L19" s="334"/>
      <c r="M19" s="334"/>
    </row>
    <row r="20" spans="1:13" s="331" customFormat="1" ht="14.25" x14ac:dyDescent="0.2">
      <c r="A20" s="328" t="str">
        <f>'PROGRAM BUDGET &amp; FISCAL REPORT'!$G$7</f>
        <v>Westside Food Bank</v>
      </c>
      <c r="B20" s="328" t="str">
        <f>'PROGRAM BUDGET &amp; FISCAL REPORT'!$G$8</f>
        <v xml:space="preserve">Emergency Food Distribution </v>
      </c>
      <c r="C20" s="328"/>
      <c r="D20" s="328" t="s">
        <v>559</v>
      </c>
      <c r="E20" s="331" t="s">
        <v>571</v>
      </c>
      <c r="F20" s="404" t="s">
        <v>576</v>
      </c>
      <c r="G20" s="429" t="s">
        <v>565</v>
      </c>
      <c r="H20" s="450"/>
      <c r="I20" s="450"/>
      <c r="J20" s="334"/>
      <c r="L20" s="334"/>
      <c r="M20" s="334"/>
    </row>
    <row r="21" spans="1:13" s="331" customFormat="1" ht="14.25" x14ac:dyDescent="0.2">
      <c r="A21" s="328" t="str">
        <f>'PROGRAM BUDGET &amp; FISCAL REPORT'!$G$7</f>
        <v>Westside Food Bank</v>
      </c>
      <c r="B21" s="328" t="str">
        <f>'PROGRAM BUDGET &amp; FISCAL REPORT'!$G$8</f>
        <v xml:space="preserve">Emergency Food Distribution </v>
      </c>
      <c r="C21" s="328"/>
      <c r="D21" s="328" t="s">
        <v>559</v>
      </c>
      <c r="E21" s="331" t="s">
        <v>571</v>
      </c>
      <c r="F21" s="404" t="s">
        <v>577</v>
      </c>
      <c r="G21" s="429" t="s">
        <v>565</v>
      </c>
      <c r="H21" s="450"/>
      <c r="I21" s="450"/>
      <c r="J21" s="334"/>
      <c r="L21" s="334"/>
      <c r="M21" s="334"/>
    </row>
    <row r="22" spans="1:13" s="331" customFormat="1" ht="14.25" x14ac:dyDescent="0.2">
      <c r="A22" s="328" t="str">
        <f>'PROGRAM BUDGET &amp; FISCAL REPORT'!$G$7</f>
        <v>Westside Food Bank</v>
      </c>
      <c r="B22" s="328" t="str">
        <f>'PROGRAM BUDGET &amp; FISCAL REPORT'!$G$8</f>
        <v xml:space="preserve">Emergency Food Distribution </v>
      </c>
      <c r="C22" s="328"/>
      <c r="D22" s="328" t="s">
        <v>559</v>
      </c>
      <c r="E22" s="331" t="s">
        <v>571</v>
      </c>
      <c r="F22" s="404" t="s">
        <v>578</v>
      </c>
      <c r="G22" s="429" t="s">
        <v>565</v>
      </c>
      <c r="H22" s="450"/>
      <c r="I22" s="450"/>
      <c r="J22" s="334"/>
      <c r="L22" s="334"/>
      <c r="M22" s="334"/>
    </row>
    <row r="23" spans="1:13" s="331" customFormat="1" ht="15" x14ac:dyDescent="0.2">
      <c r="A23" s="328"/>
      <c r="B23" s="328"/>
      <c r="C23" s="328"/>
      <c r="D23" s="328"/>
      <c r="F23" s="405" t="s">
        <v>579</v>
      </c>
      <c r="G23" s="395">
        <f>SUM(G16:G22)</f>
        <v>0</v>
      </c>
      <c r="H23" s="395">
        <f>SUM(H16:H22)</f>
        <v>0</v>
      </c>
      <c r="I23" s="395">
        <f>SUM(I16:I22)</f>
        <v>0</v>
      </c>
      <c r="J23" s="334"/>
      <c r="L23" s="334"/>
      <c r="M23" s="334"/>
    </row>
    <row r="24" spans="1:13" s="331" customFormat="1" ht="14.25" x14ac:dyDescent="0.2">
      <c r="A24" s="328"/>
      <c r="B24" s="328"/>
      <c r="C24" s="328"/>
      <c r="D24" s="328"/>
      <c r="G24" s="333"/>
      <c r="H24" s="333"/>
      <c r="I24" s="333"/>
      <c r="J24" s="334"/>
      <c r="L24" s="334"/>
      <c r="M24" s="334"/>
    </row>
    <row r="25" spans="1:13" s="331" customFormat="1" ht="30" x14ac:dyDescent="0.2">
      <c r="A25" s="328"/>
      <c r="B25" s="328"/>
      <c r="C25" s="328"/>
      <c r="D25" s="328"/>
      <c r="F25" s="431" t="s">
        <v>580</v>
      </c>
      <c r="G25" s="403" t="s">
        <v>556</v>
      </c>
      <c r="H25" s="403" t="s">
        <v>557</v>
      </c>
      <c r="I25" s="403" t="s">
        <v>558</v>
      </c>
      <c r="J25" s="334"/>
      <c r="L25" s="334"/>
      <c r="M25" s="334"/>
    </row>
    <row r="26" spans="1:13" s="331" customFormat="1" ht="14.25" x14ac:dyDescent="0.2">
      <c r="A26" s="328" t="str">
        <f>'PROGRAM BUDGET &amp; FISCAL REPORT'!$G$7</f>
        <v>Westside Food Bank</v>
      </c>
      <c r="B26" s="328" t="str">
        <f>'PROGRAM BUDGET &amp; FISCAL REPORT'!$G$8</f>
        <v xml:space="preserve">Emergency Food Distribution </v>
      </c>
      <c r="C26" s="328"/>
      <c r="D26" s="328" t="s">
        <v>559</v>
      </c>
      <c r="E26" s="331" t="s">
        <v>581</v>
      </c>
      <c r="F26" s="404">
        <v>90401</v>
      </c>
      <c r="G26" s="429" t="s">
        <v>565</v>
      </c>
      <c r="H26" s="450"/>
      <c r="I26" s="450"/>
      <c r="J26" s="334"/>
      <c r="L26" s="334"/>
      <c r="M26" s="334"/>
    </row>
    <row r="27" spans="1:13" s="331" customFormat="1" ht="14.25" x14ac:dyDescent="0.2">
      <c r="A27" s="328" t="str">
        <f>'PROGRAM BUDGET &amp; FISCAL REPORT'!$G$7</f>
        <v>Westside Food Bank</v>
      </c>
      <c r="B27" s="328" t="str">
        <f>'PROGRAM BUDGET &amp; FISCAL REPORT'!$G$8</f>
        <v xml:space="preserve">Emergency Food Distribution </v>
      </c>
      <c r="C27" s="328"/>
      <c r="D27" s="328" t="s">
        <v>559</v>
      </c>
      <c r="E27" s="331" t="s">
        <v>581</v>
      </c>
      <c r="F27" s="404">
        <v>90402</v>
      </c>
      <c r="G27" s="429" t="s">
        <v>565</v>
      </c>
      <c r="H27" s="450"/>
      <c r="I27" s="450"/>
      <c r="J27" s="334"/>
      <c r="L27" s="334"/>
      <c r="M27" s="334"/>
    </row>
    <row r="28" spans="1:13" s="331" customFormat="1" ht="14.25" x14ac:dyDescent="0.2">
      <c r="A28" s="328" t="str">
        <f>'PROGRAM BUDGET &amp; FISCAL REPORT'!$G$7</f>
        <v>Westside Food Bank</v>
      </c>
      <c r="B28" s="328" t="str">
        <f>'PROGRAM BUDGET &amp; FISCAL REPORT'!$G$8</f>
        <v xml:space="preserve">Emergency Food Distribution </v>
      </c>
      <c r="C28" s="328"/>
      <c r="D28" s="328" t="s">
        <v>559</v>
      </c>
      <c r="E28" s="331" t="s">
        <v>581</v>
      </c>
      <c r="F28" s="404">
        <v>90403</v>
      </c>
      <c r="G28" s="429" t="s">
        <v>565</v>
      </c>
      <c r="H28" s="450"/>
      <c r="I28" s="450"/>
      <c r="J28" s="334"/>
      <c r="L28" s="334"/>
      <c r="M28" s="334"/>
    </row>
    <row r="29" spans="1:13" s="331" customFormat="1" ht="14.25" x14ac:dyDescent="0.2">
      <c r="A29" s="328" t="str">
        <f>'PROGRAM BUDGET &amp; FISCAL REPORT'!$G$7</f>
        <v>Westside Food Bank</v>
      </c>
      <c r="B29" s="328" t="str">
        <f>'PROGRAM BUDGET &amp; FISCAL REPORT'!$G$8</f>
        <v xml:space="preserve">Emergency Food Distribution </v>
      </c>
      <c r="C29" s="328"/>
      <c r="D29" s="328" t="s">
        <v>559</v>
      </c>
      <c r="E29" s="331" t="s">
        <v>581</v>
      </c>
      <c r="F29" s="404">
        <v>90404</v>
      </c>
      <c r="G29" s="429" t="s">
        <v>565</v>
      </c>
      <c r="H29" s="450"/>
      <c r="I29" s="450"/>
      <c r="J29" s="334"/>
      <c r="L29" s="334"/>
      <c r="M29" s="334"/>
    </row>
    <row r="30" spans="1:13" s="331" customFormat="1" ht="14.25" x14ac:dyDescent="0.2">
      <c r="A30" s="328" t="str">
        <f>'PROGRAM BUDGET &amp; FISCAL REPORT'!$G$7</f>
        <v>Westside Food Bank</v>
      </c>
      <c r="B30" s="328" t="str">
        <f>'PROGRAM BUDGET &amp; FISCAL REPORT'!$G$8</f>
        <v xml:space="preserve">Emergency Food Distribution </v>
      </c>
      <c r="C30" s="328"/>
      <c r="D30" s="328" t="s">
        <v>559</v>
      </c>
      <c r="E30" s="331" t="s">
        <v>581</v>
      </c>
      <c r="F30" s="404">
        <v>90405</v>
      </c>
      <c r="G30" s="429" t="s">
        <v>565</v>
      </c>
      <c r="H30" s="450"/>
      <c r="I30" s="450"/>
      <c r="J30" s="334"/>
      <c r="L30" s="334"/>
      <c r="M30" s="334"/>
    </row>
    <row r="31" spans="1:13" s="331" customFormat="1" ht="14.25" x14ac:dyDescent="0.2">
      <c r="A31" s="328" t="str">
        <f>'PROGRAM BUDGET &amp; FISCAL REPORT'!$G$7</f>
        <v>Westside Food Bank</v>
      </c>
      <c r="B31" s="328" t="str">
        <f>'PROGRAM BUDGET &amp; FISCAL REPORT'!$G$8</f>
        <v xml:space="preserve">Emergency Food Distribution </v>
      </c>
      <c r="C31" s="328"/>
      <c r="D31" s="328" t="s">
        <v>559</v>
      </c>
      <c r="E31" s="331" t="s">
        <v>581</v>
      </c>
      <c r="F31" s="404" t="s">
        <v>582</v>
      </c>
      <c r="G31" s="429" t="s">
        <v>565</v>
      </c>
      <c r="H31" s="450"/>
      <c r="I31" s="450"/>
      <c r="J31" s="334"/>
      <c r="L31" s="334"/>
      <c r="M31" s="334"/>
    </row>
    <row r="32" spans="1:13" s="331" customFormat="1" ht="15" x14ac:dyDescent="0.2">
      <c r="A32" s="328"/>
      <c r="B32" s="328"/>
      <c r="C32" s="328"/>
      <c r="D32" s="328"/>
      <c r="F32" s="405" t="s">
        <v>579</v>
      </c>
      <c r="G32" s="395">
        <f>SUM(G26:G31)</f>
        <v>0</v>
      </c>
      <c r="H32" s="395">
        <f>SUM(H26:H31)</f>
        <v>0</v>
      </c>
      <c r="I32" s="395">
        <f>SUM(I26:I31)</f>
        <v>0</v>
      </c>
      <c r="J32" s="334"/>
      <c r="L32" s="334"/>
      <c r="M32" s="334"/>
    </row>
    <row r="33" spans="1:13" s="331" customFormat="1" ht="15" x14ac:dyDescent="0.2">
      <c r="A33" s="329"/>
      <c r="B33" s="329"/>
      <c r="C33" s="328"/>
      <c r="D33" s="328"/>
      <c r="G33" s="334"/>
      <c r="H33" s="333"/>
      <c r="I33" s="333"/>
      <c r="J33" s="334"/>
      <c r="L33" s="334"/>
      <c r="M33" s="334"/>
    </row>
    <row r="34" spans="1:13" s="331" customFormat="1" ht="30" x14ac:dyDescent="0.2">
      <c r="A34" s="328"/>
      <c r="B34" s="328"/>
      <c r="C34" s="328"/>
      <c r="D34" s="328"/>
      <c r="G34" s="403" t="s">
        <v>557</v>
      </c>
      <c r="H34" s="403" t="s">
        <v>557</v>
      </c>
      <c r="I34" s="403" t="s">
        <v>557</v>
      </c>
      <c r="J34" s="403" t="s">
        <v>558</v>
      </c>
      <c r="K34" s="403" t="s">
        <v>558</v>
      </c>
      <c r="L34" s="403" t="s">
        <v>558</v>
      </c>
    </row>
    <row r="35" spans="1:13" s="331" customFormat="1" ht="30" x14ac:dyDescent="0.2">
      <c r="A35" s="328"/>
      <c r="B35" s="328"/>
      <c r="C35" s="328"/>
      <c r="D35" s="328"/>
      <c r="F35" s="431" t="s">
        <v>583</v>
      </c>
      <c r="G35" s="403" t="s">
        <v>584</v>
      </c>
      <c r="H35" s="403" t="s">
        <v>585</v>
      </c>
      <c r="I35" s="403" t="s">
        <v>586</v>
      </c>
      <c r="J35" s="403" t="s">
        <v>584</v>
      </c>
      <c r="K35" s="403" t="s">
        <v>585</v>
      </c>
      <c r="L35" s="403" t="s">
        <v>586</v>
      </c>
    </row>
    <row r="36" spans="1:13" s="331" customFormat="1" ht="14.25" x14ac:dyDescent="0.2">
      <c r="A36" s="328" t="str">
        <f>'PROGRAM BUDGET &amp; FISCAL REPORT'!$G$7</f>
        <v>Westside Food Bank</v>
      </c>
      <c r="B36" s="328" t="str">
        <f>'PROGRAM BUDGET &amp; FISCAL REPORT'!$G$8</f>
        <v xml:space="preserve">Emergency Food Distribution </v>
      </c>
      <c r="C36" s="328" t="s">
        <v>552</v>
      </c>
      <c r="D36" s="328" t="s">
        <v>559</v>
      </c>
      <c r="E36" s="331" t="s">
        <v>587</v>
      </c>
      <c r="F36" s="396" t="s">
        <v>588</v>
      </c>
      <c r="G36" s="451"/>
      <c r="H36" s="452"/>
      <c r="I36" s="452"/>
      <c r="J36" s="451"/>
      <c r="K36" s="452"/>
      <c r="L36" s="452"/>
    </row>
    <row r="37" spans="1:13" s="331" customFormat="1" ht="14.25" x14ac:dyDescent="0.2">
      <c r="A37" s="328" t="str">
        <f>'PROGRAM BUDGET &amp; FISCAL REPORT'!$G$7</f>
        <v>Westside Food Bank</v>
      </c>
      <c r="B37" s="328" t="str">
        <f>'PROGRAM BUDGET &amp; FISCAL REPORT'!$G$8</f>
        <v xml:space="preserve">Emergency Food Distribution </v>
      </c>
      <c r="C37" s="328" t="s">
        <v>552</v>
      </c>
      <c r="D37" s="328" t="s">
        <v>559</v>
      </c>
      <c r="E37" s="331" t="s">
        <v>587</v>
      </c>
      <c r="F37" s="397" t="s">
        <v>589</v>
      </c>
      <c r="G37" s="451"/>
      <c r="H37" s="452"/>
      <c r="I37" s="452"/>
      <c r="J37" s="451"/>
      <c r="K37" s="452"/>
      <c r="L37" s="452"/>
    </row>
    <row r="38" spans="1:13" s="331" customFormat="1" ht="14.25" x14ac:dyDescent="0.2">
      <c r="A38" s="328" t="str">
        <f>'PROGRAM BUDGET &amp; FISCAL REPORT'!$G$7</f>
        <v>Westside Food Bank</v>
      </c>
      <c r="B38" s="328" t="str">
        <f>'PROGRAM BUDGET &amp; FISCAL REPORT'!$G$8</f>
        <v xml:space="preserve">Emergency Food Distribution </v>
      </c>
      <c r="C38" s="328" t="s">
        <v>552</v>
      </c>
      <c r="D38" s="328" t="s">
        <v>559</v>
      </c>
      <c r="E38" s="331" t="s">
        <v>587</v>
      </c>
      <c r="F38" s="397" t="s">
        <v>590</v>
      </c>
      <c r="G38" s="451"/>
      <c r="H38" s="452"/>
      <c r="I38" s="452"/>
      <c r="J38" s="451"/>
      <c r="K38" s="452"/>
      <c r="L38" s="452"/>
    </row>
    <row r="39" spans="1:13" s="331" customFormat="1" ht="14.25" x14ac:dyDescent="0.2">
      <c r="A39" s="328" t="str">
        <f>'PROGRAM BUDGET &amp; FISCAL REPORT'!$G$7</f>
        <v>Westside Food Bank</v>
      </c>
      <c r="B39" s="328" t="str">
        <f>'PROGRAM BUDGET &amp; FISCAL REPORT'!$G$8</f>
        <v xml:space="preserve">Emergency Food Distribution </v>
      </c>
      <c r="C39" s="328" t="s">
        <v>552</v>
      </c>
      <c r="D39" s="328" t="s">
        <v>559</v>
      </c>
      <c r="E39" s="331" t="s">
        <v>587</v>
      </c>
      <c r="F39" s="396" t="s">
        <v>591</v>
      </c>
      <c r="G39" s="451"/>
      <c r="H39" s="452"/>
      <c r="I39" s="452"/>
      <c r="J39" s="451"/>
      <c r="K39" s="452"/>
      <c r="L39" s="452"/>
    </row>
    <row r="40" spans="1:13" s="331" customFormat="1" ht="14.25" x14ac:dyDescent="0.2">
      <c r="A40" s="328" t="str">
        <f>'PROGRAM BUDGET &amp; FISCAL REPORT'!$G$7</f>
        <v>Westside Food Bank</v>
      </c>
      <c r="B40" s="328" t="str">
        <f>'PROGRAM BUDGET &amp; FISCAL REPORT'!$G$8</f>
        <v xml:space="preserve">Emergency Food Distribution </v>
      </c>
      <c r="C40" s="328" t="s">
        <v>552</v>
      </c>
      <c r="D40" s="328" t="s">
        <v>559</v>
      </c>
      <c r="E40" s="331" t="s">
        <v>587</v>
      </c>
      <c r="F40" s="396" t="s">
        <v>592</v>
      </c>
      <c r="G40" s="451"/>
      <c r="H40" s="452"/>
      <c r="I40" s="452"/>
      <c r="J40" s="451"/>
      <c r="K40" s="452"/>
      <c r="L40" s="452"/>
    </row>
    <row r="41" spans="1:13" s="331" customFormat="1" ht="14.25" x14ac:dyDescent="0.2">
      <c r="A41" s="328" t="str">
        <f>'PROGRAM BUDGET &amp; FISCAL REPORT'!$G$7</f>
        <v>Westside Food Bank</v>
      </c>
      <c r="B41" s="328" t="str">
        <f>'PROGRAM BUDGET &amp; FISCAL REPORT'!$G$8</f>
        <v xml:space="preserve">Emergency Food Distribution </v>
      </c>
      <c r="C41" s="328" t="s">
        <v>552</v>
      </c>
      <c r="D41" s="328" t="s">
        <v>559</v>
      </c>
      <c r="E41" s="331" t="s">
        <v>587</v>
      </c>
      <c r="F41" s="396" t="s">
        <v>593</v>
      </c>
      <c r="G41" s="451"/>
      <c r="H41" s="452"/>
      <c r="I41" s="452"/>
      <c r="J41" s="451"/>
      <c r="K41" s="452"/>
      <c r="L41" s="452"/>
    </row>
    <row r="42" spans="1:13" s="331" customFormat="1" ht="14.25" x14ac:dyDescent="0.2">
      <c r="A42" s="328" t="str">
        <f>'PROGRAM BUDGET &amp; FISCAL REPORT'!$G$7</f>
        <v>Westside Food Bank</v>
      </c>
      <c r="B42" s="328" t="str">
        <f>'PROGRAM BUDGET &amp; FISCAL REPORT'!$G$8</f>
        <v xml:space="preserve">Emergency Food Distribution </v>
      </c>
      <c r="C42" s="328" t="s">
        <v>552</v>
      </c>
      <c r="D42" s="328" t="s">
        <v>559</v>
      </c>
      <c r="E42" s="331" t="s">
        <v>587</v>
      </c>
      <c r="F42" s="396" t="s">
        <v>594</v>
      </c>
      <c r="G42" s="451"/>
      <c r="H42" s="452"/>
      <c r="I42" s="452"/>
      <c r="J42" s="451"/>
      <c r="K42" s="452"/>
      <c r="L42" s="452"/>
    </row>
    <row r="43" spans="1:13" s="331" customFormat="1" ht="14.25" x14ac:dyDescent="0.2">
      <c r="A43" s="328" t="str">
        <f>'PROGRAM BUDGET &amp; FISCAL REPORT'!$G$7</f>
        <v>Westside Food Bank</v>
      </c>
      <c r="B43" s="328" t="str">
        <f>'PROGRAM BUDGET &amp; FISCAL REPORT'!$G$8</f>
        <v xml:space="preserve">Emergency Food Distribution </v>
      </c>
      <c r="C43" s="328" t="s">
        <v>552</v>
      </c>
      <c r="D43" s="328" t="s">
        <v>559</v>
      </c>
      <c r="E43" s="331" t="s">
        <v>587</v>
      </c>
      <c r="F43" s="396" t="s">
        <v>595</v>
      </c>
      <c r="G43" s="451"/>
      <c r="H43" s="452"/>
      <c r="I43" s="452"/>
      <c r="J43" s="451"/>
      <c r="K43" s="452"/>
      <c r="L43" s="452"/>
    </row>
    <row r="44" spans="1:13" s="331" customFormat="1" ht="14.25" x14ac:dyDescent="0.2">
      <c r="A44" s="328" t="str">
        <f>'PROGRAM BUDGET &amp; FISCAL REPORT'!$G$7</f>
        <v>Westside Food Bank</v>
      </c>
      <c r="B44" s="328" t="str">
        <f>'PROGRAM BUDGET &amp; FISCAL REPORT'!$G$8</f>
        <v xml:space="preserve">Emergency Food Distribution </v>
      </c>
      <c r="C44" s="328" t="s">
        <v>552</v>
      </c>
      <c r="D44" s="328" t="s">
        <v>559</v>
      </c>
      <c r="E44" s="331" t="s">
        <v>587</v>
      </c>
      <c r="F44" s="396" t="s">
        <v>596</v>
      </c>
      <c r="G44" s="451"/>
      <c r="H44" s="452"/>
      <c r="I44" s="452"/>
      <c r="J44" s="451"/>
      <c r="K44" s="452"/>
      <c r="L44" s="452"/>
    </row>
    <row r="45" spans="1:13" s="331" customFormat="1" ht="14.25" x14ac:dyDescent="0.2">
      <c r="A45" s="328" t="str">
        <f>'PROGRAM BUDGET &amp; FISCAL REPORT'!$G$7</f>
        <v>Westside Food Bank</v>
      </c>
      <c r="B45" s="328" t="str">
        <f>'PROGRAM BUDGET &amp; FISCAL REPORT'!$G$8</f>
        <v xml:space="preserve">Emergency Food Distribution </v>
      </c>
      <c r="C45" s="328" t="s">
        <v>552</v>
      </c>
      <c r="D45" s="328" t="s">
        <v>559</v>
      </c>
      <c r="E45" s="331" t="s">
        <v>587</v>
      </c>
      <c r="F45" s="396" t="s">
        <v>597</v>
      </c>
      <c r="G45" s="451"/>
      <c r="H45" s="452"/>
      <c r="I45" s="452"/>
      <c r="J45" s="451"/>
      <c r="K45" s="452"/>
      <c r="L45" s="452"/>
    </row>
    <row r="46" spans="1:13" s="331" customFormat="1" ht="14.25" x14ac:dyDescent="0.2">
      <c r="A46" s="328" t="str">
        <f>'PROGRAM BUDGET &amp; FISCAL REPORT'!$G$7</f>
        <v>Westside Food Bank</v>
      </c>
      <c r="B46" s="328" t="str">
        <f>'PROGRAM BUDGET &amp; FISCAL REPORT'!$G$8</f>
        <v xml:space="preserve">Emergency Food Distribution </v>
      </c>
      <c r="C46" s="328" t="s">
        <v>552</v>
      </c>
      <c r="D46" s="328" t="s">
        <v>559</v>
      </c>
      <c r="E46" s="331" t="s">
        <v>587</v>
      </c>
      <c r="F46" s="396" t="s">
        <v>598</v>
      </c>
      <c r="G46" s="451"/>
      <c r="H46" s="452"/>
      <c r="I46" s="452"/>
      <c r="J46" s="451"/>
      <c r="K46" s="452"/>
      <c r="L46" s="452"/>
    </row>
    <row r="47" spans="1:13" ht="15" x14ac:dyDescent="0.2">
      <c r="E47" s="318"/>
      <c r="F47" s="398" t="s">
        <v>579</v>
      </c>
      <c r="G47" s="430">
        <f t="shared" ref="G47:L47" si="0">SUM(G36:G46)</f>
        <v>0</v>
      </c>
      <c r="H47" s="430">
        <f t="shared" si="0"/>
        <v>0</v>
      </c>
      <c r="I47" s="430">
        <f t="shared" si="0"/>
        <v>0</v>
      </c>
      <c r="J47" s="430">
        <f t="shared" si="0"/>
        <v>0</v>
      </c>
      <c r="K47" s="430">
        <f t="shared" si="0"/>
        <v>0</v>
      </c>
      <c r="L47" s="430">
        <f t="shared" si="0"/>
        <v>0</v>
      </c>
      <c r="M47" s="318"/>
    </row>
    <row r="48" spans="1:13" x14ac:dyDescent="0.2">
      <c r="E48" s="318"/>
      <c r="F48" s="322"/>
      <c r="G48" s="324"/>
      <c r="H48" s="148"/>
      <c r="I48" s="324"/>
      <c r="J48" s="324"/>
    </row>
    <row r="49" spans="1:8" s="458" customFormat="1" ht="30" x14ac:dyDescent="0.2">
      <c r="A49" s="453"/>
      <c r="B49" s="453"/>
      <c r="C49" s="453"/>
      <c r="D49" s="454"/>
      <c r="E49" s="455"/>
      <c r="F49" s="431" t="s">
        <v>599</v>
      </c>
      <c r="G49" s="456" t="s">
        <v>556</v>
      </c>
      <c r="H49" s="457" t="s">
        <v>600</v>
      </c>
    </row>
    <row r="50" spans="1:8" s="458" customFormat="1" ht="14.25" x14ac:dyDescent="0.2">
      <c r="A50" s="453"/>
      <c r="B50" s="453"/>
      <c r="C50" s="453"/>
      <c r="D50" s="453"/>
      <c r="F50" s="453"/>
      <c r="G50" s="407">
        <f>IFERROR('PROGRAM BUDGET &amp; FISCAL REPORT'!L18/'PARTICIPANTS &amp; DEMOGRAPHICS'!G6,"N/A")</f>
        <v>54.953519256308098</v>
      </c>
      <c r="H50" s="448">
        <f>IFERROR('PROGRAM BUDGET &amp; FISCAL REPORT'!S18/'PARTICIPANTS &amp; DEMOGRAPHICS'!I6, "N/A")</f>
        <v>86.214085832445946</v>
      </c>
    </row>
  </sheetData>
  <sheetProtection algorithmName="SHA-512" hashValue="RxnYdGCbLQ46nY6786inByG4GWFJGnH7eaDd70EceZLPOymxmmejdsDeXpErWB90xtcplOKGNhJUzWi1FKHcQQ==" saltValue="qzJbulrVLh0ZNy2gslrx0A==" spinCount="100000" sheet="1" objects="1" scenarios="1"/>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325" hidden="1" customWidth="1"/>
    <col min="2" max="2" width="48.85546875" style="325" customWidth="1"/>
    <col min="3" max="3" width="15.42578125" style="327" customWidth="1"/>
    <col min="4" max="4" width="19.140625" style="327" customWidth="1"/>
    <col min="5" max="5" width="19.7109375" style="327" customWidth="1"/>
    <col min="6" max="6" width="19.42578125" style="327" customWidth="1"/>
    <col min="7" max="7" width="31.42578125" style="327" customWidth="1"/>
    <col min="8" max="16384" width="11.42578125" style="325"/>
  </cols>
  <sheetData>
    <row r="1" spans="1:8" ht="18" x14ac:dyDescent="0.25">
      <c r="A1" s="125"/>
      <c r="B1" s="272" t="s">
        <v>21</v>
      </c>
      <c r="C1" s="337"/>
      <c r="D1" s="337"/>
      <c r="E1" s="337"/>
      <c r="F1" s="337"/>
      <c r="G1" s="325"/>
    </row>
    <row r="2" spans="1:8" ht="18" x14ac:dyDescent="0.25">
      <c r="A2" s="125"/>
      <c r="B2" s="272" t="s">
        <v>601</v>
      </c>
      <c r="C2" s="338"/>
      <c r="D2" s="338"/>
      <c r="E2" s="338"/>
      <c r="F2" s="338"/>
      <c r="G2" s="325"/>
    </row>
    <row r="3" spans="1:8" ht="22.5" customHeight="1" x14ac:dyDescent="0.25">
      <c r="A3" s="125"/>
      <c r="B3" s="286" t="str">
        <f>'PROGRAM BUDGET &amp; FISCAL REPORT'!F7</f>
        <v>AGENCY NAME:</v>
      </c>
      <c r="C3" s="311" t="str">
        <f>'PROGRAM BUDGET &amp; FISCAL REPORT'!G7</f>
        <v>Westside Food Bank</v>
      </c>
      <c r="D3" s="339"/>
      <c r="E3" s="339"/>
      <c r="F3" s="338"/>
      <c r="G3" s="325"/>
    </row>
    <row r="4" spans="1:8" ht="22.5" customHeight="1" x14ac:dyDescent="0.25">
      <c r="A4" s="125"/>
      <c r="B4" s="286" t="str">
        <f>'PROGRAM BUDGET &amp; FISCAL REPORT'!F8</f>
        <v>PROGRAM NAME:</v>
      </c>
      <c r="C4" s="311" t="str">
        <f>'PROGRAM BUDGET &amp; FISCAL REPORT'!G8</f>
        <v xml:space="preserve">Emergency Food Distribution </v>
      </c>
      <c r="D4" s="339"/>
      <c r="E4" s="339"/>
      <c r="F4" s="338"/>
      <c r="G4" s="325"/>
    </row>
    <row r="5" spans="1:8" ht="8.25" customHeight="1" thickBot="1" x14ac:dyDescent="0.25">
      <c r="A5" s="125"/>
      <c r="B5" s="273"/>
      <c r="C5" s="338"/>
      <c r="D5" s="338"/>
      <c r="E5" s="338"/>
      <c r="F5" s="338"/>
      <c r="G5" s="325"/>
    </row>
    <row r="6" spans="1:8" ht="52.5" customHeight="1" x14ac:dyDescent="0.55000000000000004">
      <c r="B6" s="340" t="s">
        <v>602</v>
      </c>
      <c r="C6" s="341" t="s">
        <v>603</v>
      </c>
      <c r="D6" s="341"/>
      <c r="E6" s="341" t="s">
        <v>604</v>
      </c>
      <c r="F6" s="342"/>
      <c r="G6" s="325"/>
    </row>
    <row r="7" spans="1:8" ht="14.25" x14ac:dyDescent="0.2">
      <c r="B7" s="343" t="s">
        <v>605</v>
      </c>
      <c r="C7" s="344">
        <f>'PARTICIPANTS &amp; DEMOGRAPHICS'!G6</f>
        <v>37650</v>
      </c>
      <c r="D7" s="345"/>
      <c r="E7" s="345">
        <f>'PARTICIPANTS &amp; DEMOGRAPHICS'!I6</f>
        <v>40381</v>
      </c>
      <c r="F7" s="346"/>
      <c r="G7" s="325"/>
    </row>
    <row r="8" spans="1:8" ht="14.25" x14ac:dyDescent="0.2">
      <c r="B8" s="347" t="s">
        <v>606</v>
      </c>
      <c r="C8" s="344">
        <f>'PARTICIPANTS &amp; DEMOGRAPHICS'!G7</f>
        <v>16940</v>
      </c>
      <c r="D8" s="345"/>
      <c r="E8" s="345">
        <f>'PARTICIPANTS &amp; DEMOGRAPHICS'!I7</f>
        <v>18192</v>
      </c>
      <c r="F8" s="346"/>
      <c r="G8" s="325"/>
    </row>
    <row r="9" spans="1:8" ht="14.25" x14ac:dyDescent="0.2">
      <c r="B9" s="343" t="s">
        <v>607</v>
      </c>
      <c r="C9" s="394">
        <f>IFERROR(C8/C7, "N/A")</f>
        <v>0.449933598937583</v>
      </c>
      <c r="D9" s="349"/>
      <c r="E9" s="349">
        <f>IFERROR(E8/E7, "N/A")</f>
        <v>0.45050890270176569</v>
      </c>
      <c r="F9" s="346"/>
      <c r="G9" s="325"/>
    </row>
    <row r="10" spans="1:8" ht="14.25" x14ac:dyDescent="0.2">
      <c r="B10" s="343"/>
      <c r="C10" s="348"/>
      <c r="D10" s="349"/>
      <c r="E10" s="344"/>
      <c r="F10" s="346"/>
      <c r="G10" s="325"/>
    </row>
    <row r="11" spans="1:8" ht="63.75" customHeight="1" x14ac:dyDescent="0.55000000000000004">
      <c r="B11" s="350" t="s">
        <v>608</v>
      </c>
      <c r="C11" s="432" t="s">
        <v>609</v>
      </c>
      <c r="D11" s="432" t="s">
        <v>610</v>
      </c>
      <c r="E11" s="432" t="s">
        <v>611</v>
      </c>
      <c r="F11" s="433" t="s">
        <v>612</v>
      </c>
      <c r="G11" s="325"/>
    </row>
    <row r="12" spans="1:8" ht="16.5" customHeight="1" x14ac:dyDescent="0.2">
      <c r="B12" s="343" t="s">
        <v>613</v>
      </c>
      <c r="C12" s="351">
        <f>'PROGRAM BUDGET &amp; FISCAL REPORT'!L18</f>
        <v>2069000</v>
      </c>
      <c r="D12" s="351">
        <f>'PROGRAM BUDGET &amp; FISCAL REPORT'!M18</f>
        <v>112687</v>
      </c>
      <c r="E12" s="351">
        <f>'PROGRAM BUDGET &amp; FISCAL REPORT'!S18</f>
        <v>3481411</v>
      </c>
      <c r="F12" s="352">
        <f>'PROGRAM BUDGET &amp; FISCAL REPORT'!Q18</f>
        <v>112687</v>
      </c>
      <c r="G12" s="325"/>
    </row>
    <row r="13" spans="1:8" ht="16.5" customHeight="1" x14ac:dyDescent="0.2">
      <c r="B13" s="343"/>
      <c r="C13" s="351"/>
      <c r="D13" s="351"/>
      <c r="E13" s="351"/>
      <c r="F13" s="352"/>
      <c r="G13" s="325"/>
    </row>
    <row r="14" spans="1:8" ht="19.5" x14ac:dyDescent="0.55000000000000004">
      <c r="B14" s="350" t="s">
        <v>614</v>
      </c>
      <c r="C14" s="464" t="s">
        <v>615</v>
      </c>
      <c r="D14" s="464"/>
      <c r="E14" s="464" t="s">
        <v>616</v>
      </c>
      <c r="F14" s="465"/>
      <c r="G14" s="325"/>
    </row>
    <row r="15" spans="1:8" ht="14.25" x14ac:dyDescent="0.2">
      <c r="B15" s="343" t="s">
        <v>617</v>
      </c>
      <c r="C15" s="277">
        <f>IFERROR(C12*C9,"N/A")</f>
        <v>930912.6162018592</v>
      </c>
      <c r="D15" s="353">
        <f>IFERROR(C15/C12,"N/A")</f>
        <v>0.449933598937583</v>
      </c>
      <c r="E15" s="354">
        <f>IFERROR(E12*E9,"N/A")</f>
        <v>1568406.6494638568</v>
      </c>
      <c r="F15" s="355">
        <f>IFERROR(E15/E12,"N/A")</f>
        <v>0.45050890270176569</v>
      </c>
      <c r="G15" s="325"/>
    </row>
    <row r="16" spans="1:8" ht="14.25" x14ac:dyDescent="0.2">
      <c r="B16" s="343" t="s">
        <v>618</v>
      </c>
      <c r="C16" s="277">
        <f>D12</f>
        <v>112687</v>
      </c>
      <c r="D16" s="353">
        <f>IFERROR(C16/C15, "N/A")</f>
        <v>0.12105002987258359</v>
      </c>
      <c r="E16" s="354">
        <f>F12</f>
        <v>112687</v>
      </c>
      <c r="F16" s="355">
        <f>IFERROR(E16/E15, "N/A")</f>
        <v>7.1848075904626427E-2</v>
      </c>
      <c r="G16" s="325"/>
      <c r="H16" s="326"/>
    </row>
    <row r="17" spans="2:7" ht="15" thickBot="1" x14ac:dyDescent="0.25">
      <c r="B17" s="343"/>
      <c r="C17" s="277"/>
      <c r="D17" s="353"/>
      <c r="E17" s="354"/>
      <c r="F17" s="355"/>
      <c r="G17" s="325"/>
    </row>
    <row r="18" spans="2:7" ht="15.75" thickBot="1" x14ac:dyDescent="0.3">
      <c r="B18" s="356" t="s">
        <v>619</v>
      </c>
      <c r="C18" s="312">
        <f>IFERROR(C15-C16,"N/A")</f>
        <v>818225.6162018592</v>
      </c>
      <c r="D18" s="357">
        <f>IFERROR(C18/C15, "N/A")</f>
        <v>0.87894997012741638</v>
      </c>
      <c r="E18" s="312">
        <f>IFERROR(E15-E16, "N/A")</f>
        <v>1455719.6494638568</v>
      </c>
      <c r="F18" s="358">
        <f>IFERROR(E18/E15, "N/A")</f>
        <v>0.92815192409537361</v>
      </c>
      <c r="G18" s="325"/>
    </row>
    <row r="19" spans="2:7" ht="30.75" thickBot="1" x14ac:dyDescent="0.3">
      <c r="B19" s="343"/>
      <c r="C19" s="359"/>
      <c r="D19" s="360" t="s">
        <v>620</v>
      </c>
      <c r="E19" s="345"/>
      <c r="F19" s="360" t="s">
        <v>620</v>
      </c>
    </row>
    <row r="20" spans="2:7" s="298" customFormat="1" ht="12.75" x14ac:dyDescent="0.2">
      <c r="B20" s="361"/>
      <c r="C20" s="310"/>
      <c r="D20" s="310"/>
      <c r="E20" s="310"/>
      <c r="F20" s="310"/>
      <c r="G20" s="327"/>
    </row>
  </sheetData>
  <sheetProtection algorithmName="SHA-512" hashValue="hk4FpDMNj33EogncKoZNZQvpoil/GoqXWgcj+plQEA7U/uSHWtRR+GheoPhM/IjkRUit5mHXurYXP9Jmge9sVg==" saltValue="/PjQvI7eMxqZTwCwfbAuFQ=="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Natasha Guest Kingscote</DisplayName>
        <AccountId>31</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1AC5CF26-1182-4F84-9444-7AF7E3403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cp:lastModifiedBy>
  <cp:revision/>
  <dcterms:created xsi:type="dcterms:W3CDTF">1999-10-15T17:33:56Z</dcterms:created>
  <dcterms:modified xsi:type="dcterms:W3CDTF">2023-02-20T21:33:17Z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