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2 YE Source Docs/"/>
    </mc:Choice>
  </mc:AlternateContent>
  <xr:revisionPtr revIDLastSave="342" documentId="8_{3946842A-C775-4BDE-8FE0-C7D462B12B30}" xr6:coauthVersionLast="46" xr6:coauthVersionMax="47" xr10:uidLastSave="{A19F47C1-70B0-4F87-BFF5-9D12E85BBBC4}"/>
  <workbookProtection workbookAlgorithmName="SHA-512" workbookHashValue="dRQ9SBKf5W0S2m95A9ZXRWGeX9+/eLS/o/ugr0yOEWerfsqmrrq1858BiKvD3bUWc25fV6vnmtemmMk9obwEVQ==" workbookSaltValue="M3dfzid5O3j9WPUvCLF9Qw==" workbookSpinCount="100000" lockStructure="1"/>
  <bookViews>
    <workbookView xWindow="-12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SOURCES'!$A$1:$E$36</definedName>
    <definedName name="_xlnm.Print_Area" localSheetId="1">'PROGRAM BUDGET &amp; FISCAL REPORT'!$A$1:$N$116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5" i="19" l="1"/>
  <c r="K35" i="19"/>
  <c r="J35" i="19"/>
  <c r="H35" i="19"/>
  <c r="G35" i="19"/>
  <c r="N33" i="19"/>
  <c r="K33" i="19"/>
  <c r="J33" i="19"/>
  <c r="J38" i="19" s="1"/>
  <c r="H33" i="19"/>
  <c r="G33" i="19"/>
  <c r="N28" i="19"/>
  <c r="K28" i="19"/>
  <c r="J28" i="19"/>
  <c r="H28" i="19"/>
  <c r="G28" i="19"/>
  <c r="F34" i="19"/>
  <c r="E35" i="19" s="1"/>
  <c r="F32" i="19"/>
  <c r="F31" i="19"/>
  <c r="F30" i="19"/>
  <c r="F29" i="19"/>
  <c r="F27" i="19"/>
  <c r="E28" i="19" s="1"/>
  <c r="E33" i="19" l="1"/>
  <c r="G38" i="19"/>
  <c r="K38" i="19"/>
  <c r="E38" i="19"/>
  <c r="N38" i="19"/>
  <c r="H38" i="19"/>
  <c r="H67" i="19"/>
  <c r="H43" i="19"/>
  <c r="K115" i="19"/>
  <c r="J115" i="19"/>
  <c r="D23" i="26"/>
  <c r="C23" i="26"/>
  <c r="B23" i="26"/>
  <c r="I115" i="19" l="1"/>
  <c r="C4" i="14" l="1"/>
  <c r="C3" i="14"/>
  <c r="N71" i="19"/>
  <c r="N10" i="19" s="1"/>
  <c r="I86" i="19"/>
  <c r="I47" i="26" l="1"/>
  <c r="E47" i="26"/>
  <c r="C34" i="30" l="1"/>
  <c r="D34" i="30"/>
  <c r="D13" i="19" l="1"/>
  <c r="D12" i="19"/>
  <c r="D11" i="19"/>
  <c r="D10" i="19"/>
  <c r="D9" i="19"/>
  <c r="L114" i="19" l="1"/>
  <c r="L113" i="19"/>
  <c r="L111" i="19"/>
  <c r="L110" i="19"/>
  <c r="L108" i="19"/>
  <c r="L107" i="19"/>
  <c r="L105" i="19"/>
  <c r="L104" i="19"/>
  <c r="L102" i="19"/>
  <c r="L101" i="19"/>
  <c r="L99" i="19"/>
  <c r="L98" i="19"/>
  <c r="L115" i="19" s="1"/>
  <c r="D8" i="19"/>
  <c r="D7" i="19"/>
  <c r="D6" i="19"/>
  <c r="H47" i="26" l="1"/>
  <c r="G47" i="26"/>
  <c r="F47" i="26"/>
  <c r="C8" i="14"/>
  <c r="C7" i="14"/>
  <c r="N88" i="19"/>
  <c r="N12" i="19" s="1"/>
  <c r="K88" i="19"/>
  <c r="J88" i="19"/>
  <c r="F87" i="19"/>
  <c r="H88" i="19"/>
  <c r="G88" i="19"/>
  <c r="L87" i="19"/>
  <c r="M87" i="19" s="1"/>
  <c r="I87" i="19"/>
  <c r="H46" i="19"/>
  <c r="H7" i="19" s="1"/>
  <c r="G46" i="19"/>
  <c r="G7" i="19" s="1"/>
  <c r="H6" i="19"/>
  <c r="G6" i="19"/>
  <c r="E7" i="14"/>
  <c r="I78" i="19"/>
  <c r="I77" i="19"/>
  <c r="I76" i="19"/>
  <c r="I70" i="19"/>
  <c r="I69" i="19"/>
  <c r="I68" i="19"/>
  <c r="I67" i="19"/>
  <c r="I61" i="19"/>
  <c r="I60" i="19"/>
  <c r="I59" i="19"/>
  <c r="L78" i="19"/>
  <c r="M78" i="19" s="1"/>
  <c r="L77" i="19"/>
  <c r="M77" i="19" s="1"/>
  <c r="L70" i="19"/>
  <c r="M70" i="19" s="1"/>
  <c r="L69" i="19"/>
  <c r="M69" i="19" s="1"/>
  <c r="L68" i="19"/>
  <c r="M68" i="19" s="1"/>
  <c r="L61" i="19"/>
  <c r="M61" i="19" s="1"/>
  <c r="I52" i="19"/>
  <c r="L52" i="19"/>
  <c r="M52" i="19" s="1"/>
  <c r="I53" i="19"/>
  <c r="L53" i="19"/>
  <c r="M53" i="19" s="1"/>
  <c r="I44" i="19"/>
  <c r="L44" i="19"/>
  <c r="I45" i="19"/>
  <c r="L45" i="19"/>
  <c r="M45" i="19" s="1"/>
  <c r="I27" i="19"/>
  <c r="I28" i="19" s="1"/>
  <c r="E8" i="14"/>
  <c r="I37" i="19"/>
  <c r="I36" i="19"/>
  <c r="I32" i="19"/>
  <c r="I31" i="19"/>
  <c r="I30" i="19"/>
  <c r="I34" i="19"/>
  <c r="I35" i="19" s="1"/>
  <c r="I29" i="19"/>
  <c r="I43" i="19"/>
  <c r="G62" i="19"/>
  <c r="G9" i="19" s="1"/>
  <c r="L37" i="19"/>
  <c r="M37" i="19" s="1"/>
  <c r="L36" i="19"/>
  <c r="M36" i="19" s="1"/>
  <c r="L32" i="19"/>
  <c r="M32" i="19" s="1"/>
  <c r="N6" i="19"/>
  <c r="N46" i="19"/>
  <c r="N7" i="19" s="1"/>
  <c r="N54" i="19"/>
  <c r="N8" i="19" s="1"/>
  <c r="N62" i="19"/>
  <c r="N9" i="19" s="1"/>
  <c r="J71" i="19"/>
  <c r="J10" i="19" s="1"/>
  <c r="K71" i="19"/>
  <c r="K10" i="19" s="1"/>
  <c r="N79" i="19"/>
  <c r="N11" i="19" s="1"/>
  <c r="L27" i="19"/>
  <c r="L29" i="19"/>
  <c r="L34" i="19"/>
  <c r="L30" i="19"/>
  <c r="M30" i="19" s="1"/>
  <c r="L31" i="19"/>
  <c r="M31" i="19" s="1"/>
  <c r="L43" i="19"/>
  <c r="M43" i="19" s="1"/>
  <c r="J6" i="19"/>
  <c r="D47" i="26"/>
  <c r="C47" i="26"/>
  <c r="B47" i="26"/>
  <c r="D32" i="26"/>
  <c r="C32" i="26"/>
  <c r="B32" i="26"/>
  <c r="B4" i="14"/>
  <c r="B3" i="14"/>
  <c r="G54" i="19"/>
  <c r="G8" i="19" s="1"/>
  <c r="G71" i="19"/>
  <c r="G10" i="19" s="1"/>
  <c r="G79" i="19"/>
  <c r="G11" i="19" s="1"/>
  <c r="H54" i="19"/>
  <c r="H8" i="19" s="1"/>
  <c r="H62" i="19"/>
  <c r="H9" i="19" s="1"/>
  <c r="H71" i="19"/>
  <c r="H10" i="19" s="1"/>
  <c r="H79" i="19"/>
  <c r="H11" i="19" s="1"/>
  <c r="L51" i="19"/>
  <c r="M51" i="19" s="1"/>
  <c r="I88" i="19"/>
  <c r="I12" i="19" s="1"/>
  <c r="I51" i="19"/>
  <c r="L60" i="19"/>
  <c r="M60" i="19" s="1"/>
  <c r="L86" i="19"/>
  <c r="M86" i="19" s="1"/>
  <c r="K79" i="19"/>
  <c r="K11" i="19" s="1"/>
  <c r="J79" i="19"/>
  <c r="J11" i="19" s="1"/>
  <c r="L76" i="19"/>
  <c r="M76" i="19" s="1"/>
  <c r="L67" i="19"/>
  <c r="M67" i="19" s="1"/>
  <c r="L59" i="19"/>
  <c r="M59" i="19" s="1"/>
  <c r="K62" i="19"/>
  <c r="K9" i="19" s="1"/>
  <c r="J62" i="19"/>
  <c r="J9" i="19" s="1"/>
  <c r="K54" i="19"/>
  <c r="K8" i="19" s="1"/>
  <c r="J54" i="19"/>
  <c r="J8" i="19" s="1"/>
  <c r="K46" i="19"/>
  <c r="K7" i="19" s="1"/>
  <c r="J46" i="19"/>
  <c r="J7" i="19" s="1"/>
  <c r="K6" i="19"/>
  <c r="M34" i="19" l="1"/>
  <c r="L35" i="19"/>
  <c r="M35" i="19" s="1"/>
  <c r="I33" i="19"/>
  <c r="I38" i="19"/>
  <c r="I6" i="19" s="1"/>
  <c r="M29" i="19"/>
  <c r="L33" i="19"/>
  <c r="M33" i="19" s="1"/>
  <c r="M27" i="19"/>
  <c r="L28" i="19"/>
  <c r="G90" i="19"/>
  <c r="G13" i="19" s="1"/>
  <c r="G12" i="19"/>
  <c r="H90" i="19"/>
  <c r="H13" i="19" s="1"/>
  <c r="D12" i="14" s="1"/>
  <c r="C16" i="14" s="1"/>
  <c r="H12" i="19"/>
  <c r="J12" i="19"/>
  <c r="J90" i="19"/>
  <c r="J13" i="19" s="1"/>
  <c r="K12" i="19"/>
  <c r="K90" i="19"/>
  <c r="K13" i="19" s="1"/>
  <c r="E9" i="14"/>
  <c r="C9" i="14"/>
  <c r="I62" i="19"/>
  <c r="I9" i="19" s="1"/>
  <c r="I71" i="19"/>
  <c r="I10" i="19" s="1"/>
  <c r="I54" i="19"/>
  <c r="I8" i="19" s="1"/>
  <c r="I46" i="19"/>
  <c r="I7" i="19" s="1"/>
  <c r="L46" i="19"/>
  <c r="M46" i="19" s="1"/>
  <c r="I79" i="19"/>
  <c r="L62" i="19"/>
  <c r="L88" i="19"/>
  <c r="L12" i="19" s="1"/>
  <c r="L54" i="19"/>
  <c r="M54" i="19" s="1"/>
  <c r="L71" i="19"/>
  <c r="L10" i="19" s="1"/>
  <c r="M10" i="19" s="1"/>
  <c r="L79" i="19"/>
  <c r="M44" i="19"/>
  <c r="M28" i="19" l="1"/>
  <c r="L38" i="19"/>
  <c r="L6" i="19" s="1"/>
  <c r="M6" i="19" s="1"/>
  <c r="B50" i="26"/>
  <c r="C12" i="14"/>
  <c r="C15" i="14" s="1"/>
  <c r="D15" i="14" s="1"/>
  <c r="M12" i="19"/>
  <c r="F86" i="19"/>
  <c r="N90" i="19"/>
  <c r="N13" i="19" s="1"/>
  <c r="I11" i="19"/>
  <c r="I90" i="19"/>
  <c r="I13" i="19" s="1"/>
  <c r="M79" i="19"/>
  <c r="L11" i="19"/>
  <c r="M11" i="19" s="1"/>
  <c r="M62" i="19"/>
  <c r="L9" i="19"/>
  <c r="M9" i="19" s="1"/>
  <c r="L7" i="19"/>
  <c r="M7" i="19" s="1"/>
  <c r="M71" i="19"/>
  <c r="L8" i="19"/>
  <c r="M8" i="19" s="1"/>
  <c r="M88" i="19"/>
  <c r="M38" i="19" l="1"/>
  <c r="L90" i="19"/>
  <c r="L13" i="19" s="1"/>
  <c r="B14" i="19" s="1"/>
  <c r="C50" i="26"/>
  <c r="E12" i="14"/>
  <c r="E15" i="14" s="1"/>
  <c r="F15" i="14" s="1"/>
  <c r="D16" i="14"/>
  <c r="C18" i="14"/>
  <c r="D18" i="14" s="1"/>
  <c r="M13" i="19" l="1"/>
  <c r="M90" i="19"/>
  <c r="F12" i="14"/>
  <c r="E16" i="14" s="1"/>
  <c r="E18" i="14" s="1"/>
  <c r="M115" i="19"/>
  <c r="N115" i="19" s="1"/>
  <c r="B15" i="19"/>
  <c r="F16" i="14" l="1"/>
  <c r="F18" i="14"/>
</calcChain>
</file>

<file path=xl/sharedStrings.xml><?xml version="1.0" encoding="utf-8"?>
<sst xmlns="http://schemas.openxmlformats.org/spreadsheetml/2006/main" count="326" uniqueCount="207">
  <si>
    <t>FY 2021-22 HSGP Exhibit C</t>
  </si>
  <si>
    <t>Program Budget and Fiscal Reporting Template</t>
  </si>
  <si>
    <t>REPORTS</t>
  </si>
  <si>
    <t>REPORT PERIOD</t>
  </si>
  <si>
    <t>REPORT DEADLINE</t>
  </si>
  <si>
    <t>Mid-Year Program and Fiscal Status Reports</t>
  </si>
  <si>
    <t>7/1/2021 – 12/31/2021</t>
  </si>
  <si>
    <t>Year-End Program and Fiscal Status Reports</t>
  </si>
  <si>
    <t>1/1/2022 – 6/30/2022</t>
  </si>
  <si>
    <t>Overview</t>
  </si>
  <si>
    <t>Beginning in FY 2021-22,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</si>
  <si>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</si>
  <si>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</si>
  <si>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</si>
  <si>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</si>
  <si>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</si>
  <si>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</si>
  <si>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</si>
  <si>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</si>
  <si>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</si>
  <si>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</si>
  <si>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</si>
  <si>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</si>
  <si>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</si>
  <si>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</si>
  <si>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</si>
  <si>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</si>
  <si>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</si>
  <si>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</si>
  <si>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</si>
  <si>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</si>
  <si>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</si>
  <si>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</si>
  <si>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2020-21 (Projected Actuals) and  FY 2021-22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</si>
  <si>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CITY OF SANTA MONICA</t>
  </si>
  <si>
    <t>FY 2021-22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</si>
  <si>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</si>
  <si>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</si>
  <si>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</si>
  <si>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</si>
  <si>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</si>
  <si>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</si>
  <si>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</si>
  <si>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</si>
  <si>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</si>
  <si>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</si>
  <si>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Santa Monica College</t>
  </si>
  <si>
    <t>PROGRAM NAME:</t>
  </si>
  <si>
    <t>Pico Partnership</t>
  </si>
  <si>
    <t>REPORTING PERIOD:</t>
  </si>
  <si>
    <t>Year-End Report (2nd Period): 1/1/22 - 6/30/22</t>
  </si>
  <si>
    <t>A. Total City Funds Disbursed to Date:</t>
  </si>
  <si>
    <t>B. Total City Funds Expended to Date:</t>
  </si>
  <si>
    <t>C. Cash Balance (Line A - Line B):</t>
  </si>
  <si>
    <t>FY 2021-22 Program Budget: 7/1/21-6/30/22</t>
  </si>
  <si>
    <t>Senior/Executive Management</t>
  </si>
  <si>
    <t>Federal</t>
  </si>
  <si>
    <t>Mid-Year Report (1st Period): 7/1/21 - 12/31/21</t>
  </si>
  <si>
    <t>Administrative Support</t>
  </si>
  <si>
    <t>State</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</si>
  <si>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</si>
  <si>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</si>
  <si>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</si>
  <si>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</si>
  <si>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</si>
  <si>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</si>
  <si>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</si>
  <si>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</si>
  <si>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</si>
  <si>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Months Per Year</t>
  </si>
  <si>
    <t>Nick Mata</t>
  </si>
  <si>
    <t>Interim Dean of Special Programs</t>
  </si>
  <si>
    <t>Aimee Lem</t>
  </si>
  <si>
    <t>Project Manager</t>
  </si>
  <si>
    <t>Yomira Bautista</t>
  </si>
  <si>
    <t>Student Services Clerk</t>
  </si>
  <si>
    <t>Gabriela Corona</t>
  </si>
  <si>
    <t>Academic Counselor (Summer, Fall, Spring)</t>
  </si>
  <si>
    <t>Rocio Menendez Mata</t>
  </si>
  <si>
    <t>Esmeralda Martinez &amp; Rachelle Cohn-Shneider</t>
  </si>
  <si>
    <t>Career Counselors (Fall, Spring)</t>
  </si>
  <si>
    <t>1A.  Staff Salaries TOTAL</t>
  </si>
  <si>
    <t>1B.  Staff Fringe Benefits</t>
  </si>
  <si>
    <t>List each fringe benefit as a percentage of total staff salaries listed above (FICA, SUI, Workers’ Compensation, Medical Insurance, Retirement, etc.).</t>
  </si>
  <si>
    <t>Description</t>
  </si>
  <si>
    <t>Total benefits calculated at various staff rates ranging from 30% to 49% of salary</t>
  </si>
  <si>
    <t>1B.  Staff Fringe Benefits TOTAL</t>
  </si>
  <si>
    <t>2.  Consultant Services</t>
  </si>
  <si>
    <t>List each consultant to be funded. Include type of service, total budgeted expense, and any additional information to suport the use of consultants as opposed to staff or volunteers.</t>
  </si>
  <si>
    <t>2.  Consultant Services TOTAL</t>
  </si>
  <si>
    <t>3.  Operating Expenses</t>
  </si>
  <si>
    <t>List all operating expenses [e.g., space/rent expense, utilities, facilitiy maintenance, equipment, insurance, office supplies, printing, audit fees, travel, training, etc.].</t>
  </si>
  <si>
    <t>Office Supplies, calculated at $30 a month for 10 months</t>
  </si>
  <si>
    <t>3.  Operating Expenses TOTAL</t>
  </si>
  <si>
    <t>4.  Direct Client Support</t>
  </si>
  <si>
    <t>List any expenses associated with direct service provision, individual client support, scholarships, or stipends. Include estimated number of recipients.</t>
  </si>
  <si>
    <t>SMC Bookstore Vouchers - eligible students to receive up to $156 in bookstore vouchers with $136 from the grant and $20 from the college</t>
  </si>
  <si>
    <t>Meal Vouchers - calculated at 50 students, 2 per student at $10 each</t>
  </si>
  <si>
    <t>4.  Direct Client Support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</si>
  <si>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</si>
  <si>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</si>
  <si>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</si>
  <si>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</si>
  <si>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</si>
  <si>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</si>
  <si>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</si>
  <si>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</si>
  <si>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</si>
  <si>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</si>
  <si>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</si>
  <si>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</si>
  <si>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</si>
  <si>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</si>
  <si>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</si>
  <si>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</si>
  <si>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</si>
  <si>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</si>
  <si>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</si>
  <si>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</si>
  <si>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</si>
  <si>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</si>
  <si>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2.  Private/Corporate Grants</t>
  </si>
  <si>
    <t>3.  Individual Donations</t>
  </si>
  <si>
    <t>4.  Fundraising Events</t>
  </si>
  <si>
    <t>5.  Fees for Service</t>
  </si>
  <si>
    <t>6.  Other</t>
  </si>
  <si>
    <t>SMC General Fund</t>
  </si>
  <si>
    <t>Counseling services, bookstore vouchers, and administrative costs</t>
  </si>
  <si>
    <t>SEAP</t>
  </si>
  <si>
    <t>Career Counseling salaries and benefits</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</si>
  <si>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</si>
  <si>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</si>
  <si>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</si>
  <si>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</si>
  <si>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2021-22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</si>
  <si>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</si>
  <si>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</si>
  <si>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</si>
  <si>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</si>
  <si>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</si>
  <si>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</si>
  <si>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</si>
  <si>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</si>
  <si>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</si>
  <si>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Served in Military SMPP</t>
  </si>
  <si>
    <t>N/A</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</si>
  <si>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</si>
  <si>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</si>
  <si>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</si>
  <si>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</si>
  <si>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</si>
  <si>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</si>
  <si>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</si>
  <si>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</si>
  <si>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</si>
  <si>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</si>
  <si>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</si>
  <si>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</si>
  <si>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</si>
  <si>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</si>
  <si>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</si>
  <si>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</si>
  <si>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</si>
  <si>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</si>
  <si>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</si>
  <si>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</si>
  <si>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</si>
  <si>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</si>
  <si>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</si>
  <si>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</si>
  <si>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</si>
  <si>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</si>
  <si>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</si>
  <si>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</si>
  <si>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</si>
  <si>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</si>
  <si>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</si>
  <si>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2021-22 CASH MATCH CALCULATOR</t>
  </si>
  <si>
    <t>PROGRAM STATUS REPORT</t>
  </si>
  <si>
    <t>FY 2021-22 Annual Target</t>
  </si>
  <si>
    <t>FY 2021-22
 Year-End Actual</t>
  </si>
  <si>
    <t>Total Program Participants</t>
  </si>
  <si>
    <t>Total Santa Monica Program Participants (SMPP)</t>
  </si>
  <si>
    <t>Level of Service to SMPP (%)</t>
  </si>
  <si>
    <t>FISCAL STATUS REPORT</t>
  </si>
  <si>
    <t>FY 2021-22 Total Program Budget</t>
  </si>
  <si>
    <t>FY 2021-22
SM Grant Budget</t>
  </si>
  <si>
    <t>FY 2021-22
Total Program Expend.</t>
  </si>
  <si>
    <t>FY 2021-22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</si>
  <si>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</si>
  <si>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</si>
  <si>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</si>
  <si>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</si>
  <si>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</si>
  <si>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</si>
  <si>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</si>
  <si>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</si>
  <si>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2021-22 AGENCY FUNDING SOURCES</t>
  </si>
  <si>
    <r>
      <t xml:space="preserve">List funding sources for the </t>
    </r>
    <r>
      <rPr>
        <b/>
        <sz val="11"/>
        <rFont val="Arial"/>
        <family val="2"/>
      </rPr>
      <t xml:space="preserve">agency as a whole </t>
    </r>
    <r>
      <rPr>
        <sz val="11"/>
        <rFont val="Arial"/>
        <family val="2"/>
      </rPr>
      <t xml:space="preserve">for FY 2020-21 (Projected Actuals) and  FY 2021-22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</si>
  <si>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</si>
  <si>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2020-21 Projected 
Actuals</t>
  </si>
  <si>
    <t xml:space="preserve">FY 2021-22
Budgeted 
</t>
  </si>
  <si>
    <t>Program Impact</t>
  </si>
  <si>
    <t>Example:</t>
  </si>
  <si>
    <t>Department of ABC</t>
  </si>
  <si>
    <t>Type</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</si>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</sst>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3"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s>
  <fills count="1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D9D9D9"/>
        <bgColor rgb="FF000000"/>
      </patternFill>
    </fill>
  </fills>
  <borders count="6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
      <left style="thin">
        <color rgb="FFBFBFBF"/>
      </left>
      <right style="thin">
        <color rgb="FFBFBFBF"/>
      </right>
      <top style="thin">
        <color rgb="FFBFBFBF"/>
      </top>
      <bottom style="thin">
        <color rgb="FFBFBFBF"/>
      </bottom>
      <diagonal/>
    </border>
    <border>
      <left style="thin">
        <color rgb="FFBFBFBF"/>
      </left>
      <right style="medium">
        <color indexed="64"/>
      </right>
      <top style="thin">
        <color rgb="FFBFBFBF"/>
      </top>
      <bottom style="thin">
        <color rgb="FFBFBFBF"/>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352">
    <xf numFmtId="0" fontId="0" fillId="0" borderId="0" xfId="0"/>
    <xf numFmtId="0" fontId="1" fillId="0" borderId="0" xfId="3"/>
    <xf numFmtId="9" fontId="3" fillId="4" borderId="2" xfId="5" applyFont="1" applyFill="1" applyBorder="1" applyAlignment="1" applyProtection="1">
      <alignment horizontal="center"/>
    </xf>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0" fontId="7"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0" fontId="7"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0" fontId="1" fillId="0" borderId="0" xfId="3" applyFont="1" applyFill="1" applyBorder="1" applyProtection="1"/>
    <xf numFmtId="9" fontId="1" fillId="0" borderId="19" xfId="5" applyFont="1" applyFill="1" applyBorder="1" applyAlignment="1" applyProtection="1">
      <alignment horizontal="center"/>
    </xf>
    <xf numFmtId="0" fontId="1" fillId="0" borderId="0" xfId="3" applyFont="1" applyFill="1" applyBorder="1" applyAlignment="1" applyProtection="1">
      <alignment horizontal="left" vertical="top" wrapText="1"/>
    </xf>
    <xf numFmtId="9" fontId="1" fillId="0" borderId="21" xfId="5" applyFont="1" applyFill="1" applyBorder="1" applyAlignment="1" applyProtection="1">
      <alignment horizontal="center"/>
    </xf>
    <xf numFmtId="0" fontId="8" fillId="0" borderId="0" xfId="3" applyFont="1" applyFill="1" applyBorder="1" applyAlignment="1" applyProtection="1">
      <alignment horizontal="center" wrapText="1"/>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5"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vertical="center" wrapText="1"/>
    </xf>
    <xf numFmtId="9" fontId="1" fillId="0" borderId="22" xfId="5" applyFont="1" applyFill="1" applyBorder="1" applyAlignment="1" applyProtection="1">
      <alignment horizontal="center"/>
    </xf>
    <xf numFmtId="0" fontId="2" fillId="0" borderId="0" xfId="3" applyFont="1" applyAlignment="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0" fontId="1" fillId="0" borderId="5" xfId="3" applyFont="1" applyFill="1" applyBorder="1" applyProtection="1"/>
    <xf numFmtId="0" fontId="11" fillId="0" borderId="8" xfId="3" applyFont="1" applyFill="1" applyBorder="1" applyAlignment="1" applyProtection="1">
      <alignment wrapText="1"/>
    </xf>
    <xf numFmtId="0" fontId="11" fillId="0" borderId="0" xfId="3" applyFont="1" applyFill="1" applyBorder="1" applyAlignment="1" applyProtection="1">
      <alignment wrapText="1"/>
    </xf>
    <xf numFmtId="0" fontId="11" fillId="0" borderId="0" xfId="3" applyFont="1" applyFill="1" applyBorder="1" applyAlignment="1" applyProtection="1">
      <alignment horizontal="center" wrapText="1"/>
    </xf>
    <xf numFmtId="0" fontId="1" fillId="0" borderId="6" xfId="3" applyFont="1" applyFill="1" applyBorder="1" applyProtection="1"/>
    <xf numFmtId="0" fontId="2" fillId="4" borderId="24" xfId="3" applyFont="1" applyFill="1" applyBorder="1" applyAlignment="1" applyProtection="1">
      <alignment horizontal="center"/>
    </xf>
    <xf numFmtId="9" fontId="2" fillId="4" borderId="24" xfId="5" applyFont="1" applyFill="1" applyBorder="1" applyAlignment="1" applyProtection="1">
      <alignment horizontal="center"/>
    </xf>
    <xf numFmtId="0" fontId="12" fillId="4" borderId="8" xfId="3" applyFont="1" applyFill="1" applyBorder="1" applyAlignment="1" applyProtection="1"/>
    <xf numFmtId="0" fontId="12" fillId="4" borderId="0" xfId="3" applyFont="1" applyFill="1" applyBorder="1" applyAlignment="1" applyProtection="1">
      <alignment wrapText="1"/>
    </xf>
    <xf numFmtId="0" fontId="12" fillId="4" borderId="0" xfId="3" applyFont="1" applyFill="1" applyBorder="1" applyProtection="1"/>
    <xf numFmtId="0" fontId="12" fillId="4" borderId="7" xfId="3" applyFont="1" applyFill="1" applyBorder="1" applyProtection="1"/>
    <xf numFmtId="0" fontId="12" fillId="0" borderId="0" xfId="3" applyFont="1" applyFill="1" applyBorder="1" applyProtection="1"/>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2" fillId="4" borderId="8" xfId="3" applyFont="1" applyFill="1" applyBorder="1" applyProtection="1"/>
    <xf numFmtId="0" fontId="7" fillId="4" borderId="0" xfId="3" applyFont="1" applyFill="1" applyBorder="1" applyProtection="1"/>
    <xf numFmtId="0" fontId="13" fillId="0" borderId="0" xfId="3" applyFont="1" applyFill="1" applyBorder="1" applyAlignment="1" applyProtection="1"/>
    <xf numFmtId="0" fontId="13" fillId="0" borderId="0" xfId="3" applyFont="1" applyFill="1" applyBorder="1" applyAlignment="1" applyProtection="1">
      <alignment vertical="top"/>
    </xf>
    <xf numFmtId="164" fontId="4" fillId="3" borderId="0" xfId="2" applyNumberFormat="1" applyFont="1" applyFill="1" applyBorder="1" applyAlignment="1" applyProtection="1">
      <alignment horizontal="center"/>
    </xf>
    <xf numFmtId="0" fontId="7" fillId="4" borderId="8" xfId="3" applyFont="1" applyFill="1" applyBorder="1" applyAlignment="1" applyProtection="1">
      <alignment horizontal="left" indent="1"/>
    </xf>
    <xf numFmtId="0" fontId="1" fillId="0" borderId="10"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18" xfId="3" applyFont="1" applyFill="1" applyBorder="1" applyAlignment="1">
      <alignment horizontal="center" vertical="center" wrapText="1"/>
    </xf>
    <xf numFmtId="0" fontId="13" fillId="0" borderId="0" xfId="3" applyFont="1"/>
    <xf numFmtId="164" fontId="2" fillId="0" borderId="0" xfId="2" applyNumberFormat="1" applyFont="1" applyFill="1" applyBorder="1" applyProtection="1"/>
    <xf numFmtId="0" fontId="19" fillId="0" borderId="0" xfId="3" applyFont="1" applyAlignment="1" applyProtection="1">
      <alignment horizont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3"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0" fontId="19" fillId="0" borderId="0" xfId="3" applyFont="1" applyFill="1" applyBorder="1" applyProtection="1"/>
    <xf numFmtId="0" fontId="19" fillId="0" borderId="0" xfId="3" applyFont="1" applyBorder="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18" xfId="3" applyFont="1" applyFill="1" applyBorder="1" applyAlignment="1" applyProtection="1">
      <alignment horizontal="center" wrapText="1"/>
    </xf>
    <xf numFmtId="0" fontId="19" fillId="0" borderId="0" xfId="3" applyFont="1" applyProtection="1"/>
    <xf numFmtId="0" fontId="1" fillId="0" borderId="38" xfId="3" applyFont="1" applyFill="1" applyBorder="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ont="1" applyFill="1" applyBorder="1" applyProtection="1"/>
    <xf numFmtId="0" fontId="7" fillId="4" borderId="33" xfId="3" applyFont="1" applyFill="1" applyBorder="1" applyAlignment="1" applyProtection="1">
      <alignment horizontal="center"/>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0" fontId="1" fillId="0" borderId="37" xfId="3" applyFont="1" applyFill="1"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9" fontId="2" fillId="4" borderId="42" xfId="5" applyFont="1" applyFill="1" applyBorder="1" applyAlignment="1" applyProtection="1">
      <alignment horizontal="center"/>
    </xf>
    <xf numFmtId="0" fontId="1" fillId="0" borderId="8" xfId="3" applyFont="1" applyFill="1" applyBorder="1" applyProtection="1"/>
    <xf numFmtId="0" fontId="2" fillId="0" borderId="6" xfId="3" applyFont="1" applyFill="1" applyBorder="1" applyProtection="1"/>
    <xf numFmtId="0" fontId="2" fillId="0" borderId="5" xfId="3" applyFont="1" applyFill="1" applyBorder="1" applyProtection="1"/>
    <xf numFmtId="0" fontId="1" fillId="0" borderId="11" xfId="3" applyFont="1" applyFill="1" applyBorder="1" applyProtection="1"/>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1" fontId="3" fillId="0" borderId="14" xfId="3" applyNumberFormat="1" applyFont="1" applyFill="1" applyBorder="1" applyAlignment="1" applyProtection="1">
      <alignment horizontal="center" vertical="center" wrapText="1"/>
    </xf>
    <xf numFmtId="0" fontId="22" fillId="0" borderId="14" xfId="3" applyFont="1" applyFill="1" applyBorder="1" applyAlignment="1" applyProtection="1">
      <alignment horizontal="right" vertical="center"/>
    </xf>
    <xf numFmtId="0" fontId="22" fillId="0" borderId="14" xfId="3" quotePrefix="1" applyFont="1" applyFill="1" applyBorder="1" applyAlignment="1" applyProtection="1">
      <alignment horizontal="right" vertical="center"/>
    </xf>
    <xf numFmtId="0" fontId="21" fillId="0" borderId="14"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3" fillId="0" borderId="0" xfId="3" applyFont="1" applyFill="1" applyBorder="1" applyAlignment="1" applyProtection="1">
      <alignment horizontal="left" vertical="center" wrapText="1"/>
    </xf>
    <xf numFmtId="0" fontId="13" fillId="0" borderId="0" xfId="3" applyFont="1" applyFill="1" applyBorder="1" applyAlignment="1" applyProtection="1">
      <alignment horizontal="center" vertical="center" wrapText="1"/>
    </xf>
    <xf numFmtId="0" fontId="21" fillId="4" borderId="14" xfId="3" applyFont="1" applyFill="1" applyBorder="1" applyAlignment="1" applyProtection="1">
      <alignment horizontal="center" vertical="center" wrapText="1"/>
    </xf>
    <xf numFmtId="0" fontId="4" fillId="0" borderId="14" xfId="0" applyFont="1" applyBorder="1" applyAlignment="1" applyProtection="1">
      <alignment horizontal="right" vertical="center"/>
    </xf>
    <xf numFmtId="0" fontId="3" fillId="0" borderId="14" xfId="0" applyFont="1" applyBorder="1" applyAlignment="1" applyProtection="1">
      <alignment horizontal="right" vertical="center"/>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0" fontId="1" fillId="0" borderId="0" xfId="3" applyAlignment="1"/>
    <xf numFmtId="0" fontId="21" fillId="4" borderId="14" xfId="3" applyFont="1" applyFill="1" applyBorder="1" applyAlignment="1" applyProtection="1">
      <alignment horizontal="left" vertical="center" wrapText="1"/>
    </xf>
    <xf numFmtId="0" fontId="8" fillId="0" borderId="10" xfId="3" applyFont="1" applyFill="1" applyBorder="1" applyAlignment="1" applyProtection="1">
      <alignment horizontal="center" wrapText="1"/>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0" fontId="1" fillId="0" borderId="7" xfId="3" applyFont="1" applyFill="1" applyBorder="1" applyProtection="1"/>
    <xf numFmtId="0" fontId="1" fillId="0" borderId="4" xfId="3" applyFont="1" applyFill="1" applyBorder="1" applyProtection="1"/>
    <xf numFmtId="9" fontId="7" fillId="0" borderId="0" xfId="5" applyFont="1" applyFill="1" applyBorder="1" applyAlignment="1" applyProtection="1">
      <alignment horizontal="center" wrapText="1"/>
    </xf>
    <xf numFmtId="0" fontId="8" fillId="0" borderId="35" xfId="3" applyFont="1" applyFill="1" applyBorder="1" applyAlignment="1" applyProtection="1">
      <alignment wrapText="1"/>
    </xf>
    <xf numFmtId="0" fontId="8" fillId="0" borderId="0" xfId="3" applyFont="1" applyFill="1" applyBorder="1" applyAlignment="1" applyProtection="1">
      <alignment wrapText="1"/>
    </xf>
    <xf numFmtId="0" fontId="2" fillId="0" borderId="10" xfId="3" applyFont="1" applyFill="1" applyBorder="1" applyProtection="1"/>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0" fontId="2" fillId="4" borderId="53"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17" xfId="3" applyFont="1" applyFill="1" applyBorder="1" applyAlignment="1" applyProtection="1">
      <alignment horizontal="center"/>
    </xf>
    <xf numFmtId="9" fontId="2" fillId="4" borderId="17" xfId="5" applyFont="1" applyFill="1" applyBorder="1" applyAlignment="1" applyProtection="1">
      <alignment horizontal="center"/>
    </xf>
    <xf numFmtId="42" fontId="1" fillId="0" borderId="21" xfId="3" applyNumberFormat="1" applyFont="1" applyFill="1" applyBorder="1" applyProtection="1"/>
    <xf numFmtId="42" fontId="2" fillId="4" borderId="42" xfId="2" applyNumberFormat="1" applyFont="1" applyFill="1" applyBorder="1" applyProtection="1"/>
    <xf numFmtId="42" fontId="2" fillId="4" borderId="43"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0" borderId="19" xfId="2" applyNumberFormat="1" applyFont="1" applyFill="1" applyBorder="1" applyProtection="1"/>
    <xf numFmtId="42" fontId="2" fillId="4" borderId="24" xfId="2" applyNumberFormat="1" applyFont="1" applyFill="1" applyBorder="1" applyProtection="1"/>
    <xf numFmtId="42" fontId="2" fillId="4" borderId="25" xfId="2" applyNumberFormat="1" applyFont="1" applyFill="1" applyBorder="1" applyProtection="1"/>
    <xf numFmtId="42" fontId="1" fillId="0" borderId="22" xfId="2" applyNumberFormat="1" applyFont="1" applyFill="1" applyBorder="1" applyProtection="1"/>
    <xf numFmtId="42" fontId="2" fillId="4" borderId="17" xfId="2" applyNumberFormat="1" applyFont="1" applyFill="1" applyBorder="1" applyProtection="1"/>
    <xf numFmtId="42" fontId="2" fillId="4" borderId="58"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0" fontId="1" fillId="0" borderId="0" xfId="3" applyFont="1" applyFill="1" applyBorder="1" applyAlignment="1" applyProtection="1">
      <alignment horizontal="left" indent="1"/>
    </xf>
    <xf numFmtId="0" fontId="2" fillId="0" borderId="0" xfId="3" applyFont="1" applyFill="1" applyBorder="1" applyAlignment="1" applyProtection="1">
      <alignment horizontal="left" indent="1"/>
    </xf>
    <xf numFmtId="42" fontId="1" fillId="0" borderId="21" xfId="2" applyNumberFormat="1" applyFont="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0" fontId="13" fillId="0" borderId="0" xfId="3" applyFont="1" applyAlignment="1" applyProtection="1">
      <alignment vertical="top"/>
    </xf>
    <xf numFmtId="0" fontId="2" fillId="0" borderId="8" xfId="3" applyFont="1" applyBorder="1" applyAlignment="1" applyProtection="1">
      <alignment horizontal="left"/>
    </xf>
    <xf numFmtId="42" fontId="1" fillId="0" borderId="12" xfId="2" applyNumberFormat="1" applyFont="1" applyFill="1" applyBorder="1" applyProtection="1"/>
    <xf numFmtId="0" fontId="1" fillId="0" borderId="11" xfId="3" applyBorder="1" applyProtection="1"/>
    <xf numFmtId="0" fontId="1" fillId="0" borderId="10" xfId="3" applyBorder="1" applyProtection="1"/>
    <xf numFmtId="0" fontId="1" fillId="0" borderId="8" xfId="3" applyBorder="1" applyProtection="1"/>
    <xf numFmtId="0" fontId="1" fillId="0" borderId="0" xfId="3" applyBorder="1" applyProtection="1"/>
    <xf numFmtId="0" fontId="1" fillId="0" borderId="6" xfId="3" applyBorder="1" applyProtection="1"/>
    <xf numFmtId="0" fontId="1" fillId="0" borderId="5" xfId="3" applyBorder="1" applyProtection="1"/>
    <xf numFmtId="0" fontId="12" fillId="4" borderId="35" xfId="3" applyFont="1" applyFill="1" applyBorder="1" applyProtection="1"/>
    <xf numFmtId="0" fontId="3" fillId="4" borderId="11" xfId="3" applyFont="1" applyFill="1" applyBorder="1" applyProtection="1"/>
    <xf numFmtId="0" fontId="2" fillId="4" borderId="9" xfId="3" applyFont="1" applyFill="1" applyBorder="1" applyProtection="1"/>
    <xf numFmtId="0" fontId="1" fillId="0" borderId="0" xfId="3"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Fill="1" applyAlignment="1" applyProtection="1">
      <alignment horizontal="center" wrapText="1"/>
    </xf>
    <xf numFmtId="0" fontId="7" fillId="0" borderId="7" xfId="3" applyFont="1" applyFill="1" applyBorder="1" applyAlignment="1" applyProtection="1">
      <alignment horizontal="center" wrapText="1"/>
    </xf>
    <xf numFmtId="0" fontId="1" fillId="0" borderId="29" xfId="0" applyFont="1" applyBorder="1" applyProtection="1"/>
    <xf numFmtId="0" fontId="1" fillId="7" borderId="26" xfId="2" applyNumberFormat="1" applyFont="1" applyFill="1" applyBorder="1" applyProtection="1"/>
    <xf numFmtId="42" fontId="1" fillId="7" borderId="44" xfId="2" applyNumberFormat="1" applyFont="1" applyFill="1" applyBorder="1" applyProtection="1"/>
    <xf numFmtId="0" fontId="1" fillId="7" borderId="29" xfId="0" applyFont="1" applyFill="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0" fontId="2" fillId="0" borderId="0" xfId="3" applyFont="1" applyProtection="1"/>
    <xf numFmtId="0" fontId="2" fillId="0" borderId="11" xfId="3" applyFont="1" applyBorder="1" applyProtection="1"/>
    <xf numFmtId="0" fontId="2" fillId="0" borderId="10" xfId="3" applyFont="1" applyBorder="1" applyProtection="1"/>
    <xf numFmtId="49" fontId="2" fillId="0" borderId="10" xfId="3" applyNumberFormat="1" applyFont="1" applyBorder="1" applyProtection="1"/>
    <xf numFmtId="0" fontId="2" fillId="0" borderId="6" xfId="3" applyFont="1" applyBorder="1" applyProtection="1"/>
    <xf numFmtId="0" fontId="2" fillId="0" borderId="5" xfId="3" applyFont="1" applyBorder="1" applyProtection="1"/>
    <xf numFmtId="49" fontId="2" fillId="0" borderId="5" xfId="3" applyNumberFormat="1" applyFont="1" applyBorder="1" applyProtection="1"/>
    <xf numFmtId="49" fontId="2" fillId="12" borderId="12" xfId="3" applyNumberFormat="1" applyFont="1" applyFill="1" applyBorder="1" applyProtection="1"/>
    <xf numFmtId="49" fontId="2" fillId="12" borderId="15" xfId="3" applyNumberFormat="1" applyFont="1" applyFill="1" applyBorder="1" applyProtection="1"/>
    <xf numFmtId="0" fontId="21" fillId="4" borderId="45" xfId="3" applyFont="1" applyFill="1" applyBorder="1" applyAlignment="1" applyProtection="1">
      <alignment horizontal="center" vertical="center"/>
    </xf>
    <xf numFmtId="0" fontId="21" fillId="4" borderId="46" xfId="3" applyFont="1" applyFill="1" applyBorder="1" applyAlignment="1" applyProtection="1">
      <alignment horizontal="center" vertical="center"/>
    </xf>
    <xf numFmtId="0" fontId="4" fillId="0" borderId="0" xfId="3" applyFont="1" applyAlignment="1" applyProtection="1">
      <alignment horizontal="center" vertical="center"/>
    </xf>
    <xf numFmtId="1" fontId="21" fillId="0" borderId="14" xfId="3" applyNumberFormat="1" applyFont="1" applyFill="1" applyBorder="1" applyAlignment="1" applyProtection="1">
      <alignment horizontal="center" vertical="center" wrapText="1"/>
    </xf>
    <xf numFmtId="42" fontId="4" fillId="12" borderId="14" xfId="2" applyNumberFormat="1" applyFont="1" applyFill="1" applyBorder="1" applyAlignment="1" applyProtection="1">
      <alignment horizontal="center" vertical="center" wrapText="1"/>
    </xf>
    <xf numFmtId="49" fontId="3" fillId="0" borderId="12" xfId="3" applyNumberFormat="1" applyFont="1" applyFill="1" applyBorder="1" applyAlignment="1" applyProtection="1"/>
    <xf numFmtId="0" fontId="19" fillId="0" borderId="12" xfId="3" applyFont="1" applyBorder="1" applyAlignment="1" applyProtection="1"/>
    <xf numFmtId="0" fontId="19" fillId="0" borderId="12" xfId="3" applyFont="1" applyBorder="1" applyProtection="1"/>
    <xf numFmtId="49" fontId="3" fillId="0" borderId="15" xfId="3" applyNumberFormat="1" applyFont="1" applyFill="1" applyBorder="1" applyAlignment="1" applyProtection="1"/>
    <xf numFmtId="0" fontId="19" fillId="0" borderId="15" xfId="3" applyFont="1" applyBorder="1" applyAlignment="1" applyProtection="1"/>
    <xf numFmtId="0" fontId="19" fillId="0" borderId="15" xfId="3" applyFont="1" applyBorder="1" applyProtection="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Border="1" applyAlignment="1" applyProtection="1">
      <alignment horizontal="center"/>
    </xf>
    <xf numFmtId="0" fontId="6" fillId="0" borderId="0" xfId="3" applyFont="1" applyFill="1" applyAlignment="1" applyProtection="1">
      <alignment vertical="top"/>
    </xf>
    <xf numFmtId="0" fontId="1" fillId="0" borderId="0" xfId="3" applyFill="1" applyProtection="1"/>
    <xf numFmtId="0" fontId="28" fillId="0" borderId="12" xfId="3" applyFont="1" applyBorder="1" applyAlignment="1" applyProtection="1">
      <alignment horizontal="justify" vertical="center" wrapText="1"/>
    </xf>
    <xf numFmtId="0" fontId="1" fillId="0" borderId="12" xfId="3" applyBorder="1" applyProtection="1"/>
    <xf numFmtId="0" fontId="3" fillId="13" borderId="15" xfId="3" applyFont="1" applyFill="1" applyBorder="1" applyAlignment="1" applyProtection="1">
      <alignment horizontal="center" wrapText="1"/>
    </xf>
    <xf numFmtId="0" fontId="31" fillId="0" borderId="0" xfId="3" applyFont="1" applyAlignment="1" applyProtection="1">
      <alignment horizontal="center" wrapText="1"/>
    </xf>
    <xf numFmtId="0" fontId="18" fillId="0" borderId="0" xfId="3" applyFont="1" applyAlignment="1" applyProtection="1">
      <alignment horizontal="center" wrapText="1"/>
    </xf>
    <xf numFmtId="0" fontId="31" fillId="0" borderId="0" xfId="3" applyFont="1" applyProtection="1"/>
    <xf numFmtId="164" fontId="31" fillId="0" borderId="0" xfId="2" applyNumberFormat="1" applyFont="1" applyBorder="1" applyAlignment="1" applyProtection="1">
      <alignment horizontal="center" wrapText="1"/>
    </xf>
    <xf numFmtId="0" fontId="30" fillId="0" borderId="0" xfId="3" applyFont="1" applyAlignment="1" applyProtection="1">
      <alignment horizontal="left"/>
    </xf>
    <xf numFmtId="0" fontId="3" fillId="0" borderId="0" xfId="3" applyFont="1" applyAlignment="1" applyProtection="1">
      <alignment horizontal="center" wrapText="1"/>
    </xf>
    <xf numFmtId="0" fontId="3" fillId="0" borderId="0" xfId="3" applyFont="1" applyAlignment="1" applyProtection="1">
      <alignment horizontal="center"/>
    </xf>
    <xf numFmtId="0" fontId="4" fillId="12" borderId="0" xfId="3" applyFont="1" applyFill="1" applyProtection="1"/>
    <xf numFmtId="0" fontId="4" fillId="12" borderId="12" xfId="3" applyFont="1" applyFill="1" applyBorder="1" applyProtection="1"/>
    <xf numFmtId="0" fontId="4" fillId="12" borderId="15" xfId="3" applyFont="1" applyFill="1" applyBorder="1" applyProtection="1"/>
    <xf numFmtId="0" fontId="4" fillId="0" borderId="0" xfId="3" applyFont="1" applyProtection="1"/>
    <xf numFmtId="0" fontId="4" fillId="0" borderId="0" xfId="3" applyFont="1" applyAlignment="1" applyProtection="1">
      <alignment wrapText="1"/>
    </xf>
    <xf numFmtId="0" fontId="4" fillId="0" borderId="48" xfId="3" applyFont="1" applyBorder="1" applyProtection="1"/>
    <xf numFmtId="0" fontId="1" fillId="0" borderId="0" xfId="3" applyAlignment="1" applyProtection="1">
      <alignment wrapText="1"/>
    </xf>
    <xf numFmtId="0" fontId="1" fillId="0" borderId="48" xfId="3" applyBorder="1" applyProtection="1"/>
    <xf numFmtId="0" fontId="1" fillId="0" borderId="0" xfId="3" applyAlignment="1" applyProtection="1">
      <alignment horizontal="left" wrapText="1"/>
    </xf>
    <xf numFmtId="42" fontId="4" fillId="12" borderId="12" xfId="2" applyNumberFormat="1" applyFont="1" applyFill="1" applyBorder="1" applyAlignment="1" applyProtection="1"/>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1" fontId="1" fillId="12" borderId="21" xfId="0" applyNumberFormat="1" applyFont="1" applyFill="1" applyBorder="1" applyAlignment="1" applyProtection="1">
      <alignment horizontal="center" vertical="top" shrinkToFit="1"/>
    </xf>
    <xf numFmtId="42" fontId="1" fillId="12" borderId="21" xfId="2" applyNumberFormat="1" applyFont="1" applyFill="1" applyBorder="1" applyProtection="1"/>
    <xf numFmtId="4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49" fontId="1" fillId="12" borderId="20" xfId="0" applyNumberFormat="1" applyFont="1" applyFill="1" applyBorder="1" applyAlignment="1" applyProtection="1">
      <alignment horizontal="left" vertical="top"/>
    </xf>
    <xf numFmtId="49" fontId="1" fillId="12" borderId="44" xfId="0" applyNumberFormat="1" applyFont="1" applyFill="1" applyBorder="1" applyAlignment="1" applyProtection="1">
      <alignment horizontal="left" vertical="top" shrinkToFit="1"/>
    </xf>
    <xf numFmtId="49" fontId="1" fillId="12" borderId="44" xfId="3" applyNumberFormat="1" applyFont="1" applyFill="1" applyBorder="1" applyAlignment="1" applyProtection="1">
      <alignment horizontal="left" vertical="top" wrapText="1"/>
    </xf>
    <xf numFmtId="49" fontId="1" fillId="12" borderId="26" xfId="3" applyNumberFormat="1" applyFont="1" applyFill="1" applyBorder="1" applyAlignment="1" applyProtection="1">
      <alignment horizontal="left" vertical="top" wrapText="1"/>
    </xf>
    <xf numFmtId="42" fontId="1" fillId="12" borderId="22" xfId="2" applyNumberFormat="1" applyFont="1" applyFill="1" applyBorder="1" applyProtection="1"/>
    <xf numFmtId="49" fontId="1" fillId="12" borderId="20" xfId="3" applyNumberFormat="1" applyFont="1" applyFill="1" applyBorder="1" applyAlignment="1" applyProtection="1">
      <alignment horizontal="left" vertical="top"/>
    </xf>
    <xf numFmtId="49" fontId="1" fillId="12" borderId="44" xfId="5" applyNumberFormat="1" applyFont="1" applyFill="1" applyBorder="1" applyAlignment="1" applyProtection="1">
      <alignment horizontal="left" vertical="top" wrapText="1"/>
    </xf>
    <xf numFmtId="49" fontId="1" fillId="12" borderId="50" xfId="0" applyNumberFormat="1" applyFont="1" applyFill="1" applyBorder="1" applyAlignment="1" applyProtection="1">
      <alignment horizontal="left" vertical="top"/>
    </xf>
    <xf numFmtId="49" fontId="1" fillId="12" borderId="51" xfId="0" applyNumberFormat="1" applyFont="1" applyFill="1" applyBorder="1" applyAlignment="1" applyProtection="1">
      <alignment horizontal="left" vertical="top" shrinkToFit="1"/>
    </xf>
    <xf numFmtId="49" fontId="1" fillId="12" borderId="51" xfId="5" applyNumberFormat="1" applyFont="1" applyFill="1" applyBorder="1" applyAlignment="1" applyProtection="1">
      <alignment horizontal="left" vertical="top" wrapText="1"/>
    </xf>
    <xf numFmtId="49" fontId="1" fillId="12" borderId="51" xfId="3" applyNumberFormat="1" applyFont="1" applyFill="1" applyBorder="1" applyAlignment="1" applyProtection="1">
      <alignment horizontal="left" vertical="top" wrapText="1"/>
    </xf>
    <xf numFmtId="49" fontId="1" fillId="12" borderId="52" xfId="3" applyNumberFormat="1" applyFont="1" applyFill="1" applyBorder="1" applyAlignment="1" applyProtection="1">
      <alignment horizontal="left" vertical="top" wrapText="1"/>
    </xf>
    <xf numFmtId="49" fontId="1" fillId="12" borderId="50" xfId="3" applyNumberFormat="1" applyFont="1" applyFill="1" applyBorder="1" applyAlignment="1" applyProtection="1">
      <alignment horizontal="left" vertical="top"/>
    </xf>
    <xf numFmtId="49" fontId="1" fillId="12" borderId="54" xfId="0" applyNumberFormat="1" applyFont="1" applyFill="1" applyBorder="1" applyAlignment="1" applyProtection="1">
      <alignment horizontal="left" vertical="top" shrinkToFit="1"/>
    </xf>
    <xf numFmtId="49" fontId="1" fillId="12" borderId="55" xfId="0" applyNumberFormat="1" applyFont="1" applyFill="1" applyBorder="1" applyAlignment="1" applyProtection="1">
      <alignment horizontal="left" vertical="top" shrinkToFit="1"/>
    </xf>
    <xf numFmtId="49" fontId="1" fillId="12" borderId="56" xfId="5" applyNumberFormat="1" applyFont="1" applyFill="1" applyBorder="1" applyAlignment="1" applyProtection="1">
      <alignment horizontal="left" vertical="top" wrapText="1"/>
    </xf>
    <xf numFmtId="49" fontId="1" fillId="12" borderId="54" xfId="3" applyNumberFormat="1" applyFont="1" applyFill="1" applyBorder="1" applyAlignment="1" applyProtection="1">
      <alignment horizontal="left" vertical="top" wrapText="1"/>
    </xf>
    <xf numFmtId="49" fontId="1" fillId="12" borderId="57" xfId="5" applyNumberFormat="1" applyFont="1" applyFill="1" applyBorder="1" applyAlignment="1" applyProtection="1">
      <alignment horizontal="left" vertical="top" wrapText="1"/>
    </xf>
    <xf numFmtId="0" fontId="1" fillId="12" borderId="29" xfId="0" applyFont="1" applyFill="1" applyBorder="1" applyProtection="1"/>
    <xf numFmtId="0" fontId="1" fillId="12" borderId="26" xfId="2" applyNumberFormat="1" applyFont="1" applyFill="1" applyBorder="1" applyProtection="1"/>
    <xf numFmtId="42" fontId="3" fillId="12" borderId="12" xfId="3" applyNumberFormat="1" applyFont="1" applyFill="1" applyBorder="1" applyProtection="1"/>
    <xf numFmtId="0" fontId="1" fillId="12" borderId="12" xfId="3" applyFill="1" applyBorder="1" applyProtection="1"/>
    <xf numFmtId="1" fontId="4" fillId="12" borderId="14" xfId="3" applyNumberFormat="1" applyFont="1" applyFill="1" applyBorder="1" applyAlignment="1" applyProtection="1">
      <alignment horizontal="center" vertical="center" wrapText="1"/>
    </xf>
    <xf numFmtId="0" fontId="1" fillId="12" borderId="26" xfId="2" applyNumberFormat="1" applyFont="1" applyFill="1" applyBorder="1" applyAlignment="1" applyProtection="1">
      <alignment wrapText="1"/>
    </xf>
    <xf numFmtId="42" fontId="1" fillId="6" borderId="21" xfId="2" applyNumberFormat="1" applyFont="1" applyFill="1" applyBorder="1" applyProtection="1"/>
    <xf numFmtId="6" fontId="1" fillId="14" borderId="59" xfId="0" applyNumberFormat="1" applyFont="1" applyFill="1" applyBorder="1" applyAlignment="1" applyProtection="1"/>
    <xf numFmtId="42" fontId="1" fillId="6" borderId="22" xfId="2" applyNumberFormat="1" applyFont="1" applyFill="1" applyBorder="1" applyProtection="1"/>
    <xf numFmtId="42" fontId="1" fillId="6" borderId="19" xfId="2" applyNumberFormat="1" applyFont="1" applyFill="1" applyBorder="1" applyProtection="1"/>
    <xf numFmtId="1" fontId="4" fillId="6" borderId="14" xfId="3" applyNumberFormat="1" applyFont="1" applyFill="1" applyBorder="1" applyAlignment="1" applyProtection="1">
      <alignment horizontal="center" vertical="center" wrapText="1"/>
    </xf>
    <xf numFmtId="1" fontId="22" fillId="6" borderId="14" xfId="3" applyNumberFormat="1" applyFont="1" applyFill="1" applyBorder="1" applyAlignment="1" applyProtection="1">
      <alignment vertical="center" wrapText="1"/>
    </xf>
    <xf numFmtId="1" fontId="22" fillId="6" borderId="14" xfId="3" applyNumberFormat="1" applyFont="1" applyFill="1" applyBorder="1" applyAlignment="1" applyProtection="1">
      <alignment horizontal="center" vertical="center" wrapText="1"/>
    </xf>
    <xf numFmtId="1" fontId="22" fillId="6" borderId="14" xfId="3" quotePrefix="1" applyNumberFormat="1" applyFont="1" applyFill="1" applyBorder="1" applyAlignment="1" applyProtection="1">
      <alignment vertical="center" wrapText="1"/>
    </xf>
    <xf numFmtId="1" fontId="1" fillId="0" borderId="0" xfId="3" applyNumberFormat="1" applyFont="1" applyFill="1" applyAlignment="1" applyProtection="1">
      <alignment horizontal="center" vertic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3" fillId="13" borderId="12" xfId="3" applyFont="1" applyFill="1" applyBorder="1" applyAlignment="1" applyProtection="1">
      <alignment horizontal="center" wrapText="1"/>
    </xf>
    <xf numFmtId="0" fontId="12" fillId="12" borderId="12" xfId="3" applyFont="1" applyFill="1" applyBorder="1" applyProtection="1"/>
    <xf numFmtId="42" fontId="1" fillId="6" borderId="12" xfId="2" applyNumberFormat="1" applyFont="1" applyFill="1" applyBorder="1" applyProtection="1"/>
    <xf numFmtId="42" fontId="1" fillId="6" borderId="36" xfId="3" applyNumberFormat="1" applyFont="1" applyFill="1" applyBorder="1" applyProtection="1"/>
    <xf numFmtId="44" fontId="1" fillId="14" borderId="60" xfId="2" applyFont="1" applyFill="1" applyBorder="1" applyAlignment="1" applyProtection="1"/>
    <xf numFmtId="42" fontId="1" fillId="6" borderId="28" xfId="2" applyNumberFormat="1" applyFont="1" applyFill="1" applyBorder="1" applyProtection="1"/>
    <xf numFmtId="42" fontId="1" fillId="6" borderId="23" xfId="2" applyNumberFormat="1" applyFont="1" applyFill="1" applyBorder="1" applyProtection="1"/>
    <xf numFmtId="6" fontId="1" fillId="14" borderId="60" xfId="0" applyNumberFormat="1" applyFont="1" applyFill="1" applyBorder="1" applyAlignment="1" applyProtection="1"/>
    <xf numFmtId="42" fontId="1" fillId="6" borderId="27" xfId="2" applyNumberFormat="1" applyFont="1" applyFill="1" applyBorder="1" applyProtection="1"/>
    <xf numFmtId="2" fontId="1" fillId="12" borderId="21" xfId="0" applyNumberFormat="1" applyFont="1" applyFill="1" applyBorder="1" applyAlignment="1" applyProtection="1">
      <alignment horizontal="center" vertical="top" shrinkToFit="1"/>
    </xf>
    <xf numFmtId="2" fontId="1" fillId="12" borderId="22" xfId="0" applyNumberFormat="1" applyFont="1" applyFill="1" applyBorder="1" applyAlignment="1" applyProtection="1">
      <alignment horizontal="center" vertical="top" shrinkToFit="1"/>
    </xf>
    <xf numFmtId="2" fontId="2" fillId="4" borderId="42" xfId="3" applyNumberFormat="1" applyFont="1" applyFill="1" applyBorder="1" applyAlignment="1" applyProtection="1">
      <alignment horizontal="center"/>
    </xf>
    <xf numFmtId="0" fontId="1" fillId="0" borderId="0" xfId="3" applyAlignment="1">
      <alignment horizontal="left" vertical="center" wrapText="1"/>
    </xf>
    <xf numFmtId="0" fontId="17" fillId="11" borderId="0" xfId="3" applyFont="1" applyFill="1" applyAlignment="1">
      <alignment horizontal="left" vertical="center" wrapText="1"/>
    </xf>
    <xf numFmtId="0" fontId="1" fillId="0" borderId="0" xfId="3" applyFont="1" applyFill="1" applyAlignment="1">
      <alignment horizontal="left" vertical="center" wrapText="1"/>
    </xf>
    <xf numFmtId="0" fontId="1" fillId="0" borderId="0" xfId="3" applyFill="1" applyAlignment="1">
      <alignment horizontal="left" vertical="center" wrapText="1" indent="1"/>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0" fontId="13" fillId="0" borderId="0" xfId="3" applyFont="1" applyAlignment="1">
      <alignment horizontal="center"/>
    </xf>
    <xf numFmtId="0" fontId="21" fillId="4" borderId="46" xfId="3" applyFont="1" applyFill="1" applyBorder="1" applyAlignment="1" applyProtection="1">
      <alignment horizontal="left" vertical="center" wrapText="1"/>
    </xf>
    <xf numFmtId="0" fontId="21" fillId="4" borderId="49" xfId="3" applyFont="1" applyFill="1" applyBorder="1" applyAlignment="1" applyProtection="1">
      <alignment horizontal="left" vertical="center" wrapText="1"/>
    </xf>
    <xf numFmtId="0" fontId="21" fillId="4" borderId="47" xfId="3" applyFont="1" applyFill="1" applyBorder="1" applyAlignment="1" applyProtection="1">
      <alignment horizontal="center" vertical="center" wrapText="1"/>
    </xf>
    <xf numFmtId="0" fontId="21" fillId="4" borderId="15" xfId="3" applyFont="1" applyFill="1" applyBorder="1" applyAlignment="1" applyProtection="1">
      <alignment horizontal="center" vertical="center" wrapText="1"/>
    </xf>
    <xf numFmtId="0" fontId="21" fillId="4" borderId="45" xfId="3" applyFont="1" applyFill="1" applyBorder="1" applyAlignment="1" applyProtection="1">
      <alignment horizontal="center" vertic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13" fillId="0" borderId="0" xfId="3" applyFont="1" applyFill="1" applyAlignment="1" applyProtection="1">
      <alignment vertical="top"/>
    </xf>
    <xf numFmtId="0" fontId="32" fillId="0" borderId="0" xfId="3" applyFont="1" applyFill="1" applyAlignment="1" applyProtection="1"/>
    <xf numFmtId="0" fontId="4" fillId="0" borderId="47" xfId="3" applyFont="1" applyBorder="1" applyAlignment="1" applyProtection="1">
      <alignment horizontal="justify" vertical="center" wrapText="1"/>
    </xf>
    <xf numFmtId="0" fontId="4" fillId="0" borderId="15" xfId="3" applyFont="1" applyBorder="1" applyAlignment="1" applyProtection="1"/>
    <xf numFmtId="0" fontId="3" fillId="13" borderId="12" xfId="3" applyFont="1" applyFill="1" applyBorder="1" applyAlignment="1" applyProtection="1">
      <alignment horizontal="center" wrapText="1"/>
    </xf>
    <xf numFmtId="0" fontId="1" fillId="13" borderId="12" xfId="3" applyFill="1" applyBorder="1" applyAlignment="1" applyProtection="1">
      <alignment horizontal="center" wrapText="1"/>
    </xf>
    <xf numFmtId="0" fontId="3" fillId="0" borderId="0" xfId="3" applyFont="1" applyAlignment="1" applyProtection="1"/>
    <xf numFmtId="0" fontId="1" fillId="0" borderId="0" xfId="3" applyAlignment="1" applyProtection="1"/>
    <xf numFmtId="0" fontId="12" fillId="0" borderId="0" xfId="3" applyFont="1" applyAlignment="1" applyProtection="1"/>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25">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A1:F39"/>
  <sheetViews>
    <sheetView tabSelected="1" zoomScaleNormal="100" workbookViewId="0">
      <selection activeCell="E1" sqref="E1"/>
    </sheetView>
  </sheetViews>
  <sheetFormatPr defaultColWidth="9.140625" defaultRowHeight="12.75" x14ac:dyDescent="0.2"/>
  <cols>
    <col min="1" max="2" width="28.140625" style="1" customWidth="1"/>
    <col min="3" max="3" width="32.7109375" style="1" customWidth="1"/>
    <col min="4" max="16384" width="9.140625" style="1"/>
  </cols>
  <sheetData>
    <row r="1" spans="1:3" s="77" customFormat="1" ht="18" x14ac:dyDescent="0.25">
      <c r="A1" s="335" t="s">
        <v>0</v>
      </c>
      <c r="B1" s="335"/>
      <c r="C1" s="335"/>
    </row>
    <row r="2" spans="1:3" ht="18" x14ac:dyDescent="0.25">
      <c r="A2" s="335" t="s">
        <v>1</v>
      </c>
      <c r="B2" s="335"/>
      <c r="C2" s="335"/>
    </row>
    <row r="3" spans="1:3" s="44" customFormat="1" ht="13.5" thickBot="1" x14ac:dyDescent="0.25">
      <c r="A3" s="1"/>
      <c r="B3" s="1"/>
      <c r="C3" s="1"/>
    </row>
    <row r="4" spans="1:3" ht="15.75" thickBot="1" x14ac:dyDescent="0.25">
      <c r="A4" s="76" t="s">
        <v>2</v>
      </c>
      <c r="B4" s="75" t="s">
        <v>3</v>
      </c>
      <c r="C4" s="75" t="s">
        <v>4</v>
      </c>
    </row>
    <row r="5" spans="1:3" ht="29.25" thickBot="1" x14ac:dyDescent="0.25">
      <c r="A5" s="74" t="s">
        <v>5</v>
      </c>
      <c r="B5" s="73" t="s">
        <v>6</v>
      </c>
      <c r="C5" s="72">
        <v>44592</v>
      </c>
    </row>
    <row r="6" spans="1:3" ht="29.25" thickBot="1" x14ac:dyDescent="0.25">
      <c r="A6" s="74" t="s">
        <v>7</v>
      </c>
      <c r="B6" s="73" t="s">
        <v>8</v>
      </c>
      <c r="C6" s="72">
        <v>44774</v>
      </c>
    </row>
    <row r="8" spans="1:3" ht="17.25" customHeight="1" x14ac:dyDescent="0.2">
      <c r="A8" s="330" t="s">
        <v>9</v>
      </c>
      <c r="B8" s="330"/>
      <c r="C8" s="330"/>
    </row>
    <row r="9" spans="1:3" ht="74.25" customHeight="1" x14ac:dyDescent="0.2">
      <c r="A9" s="329" t="s">
        <v>10</v>
      </c>
      <c r="B9" s="329"/>
      <c r="C9" s="329"/>
    </row>
    <row r="10" spans="1:3" ht="45.75" customHeight="1" x14ac:dyDescent="0.2">
      <c r="A10" s="329" t="s">
        <v>11</v>
      </c>
      <c r="B10" s="329"/>
      <c r="C10" s="329"/>
    </row>
    <row r="11" spans="1:3" ht="57" customHeight="1" x14ac:dyDescent="0.2">
      <c r="A11" s="329" t="s">
        <v>12</v>
      </c>
      <c r="B11" s="329"/>
      <c r="C11" s="329"/>
    </row>
    <row r="12" spans="1:3" ht="11.25" customHeight="1" x14ac:dyDescent="0.2">
      <c r="A12" s="329"/>
      <c r="B12" s="329"/>
      <c r="C12" s="329"/>
    </row>
    <row r="13" spans="1:3" ht="15" customHeight="1" x14ac:dyDescent="0.2">
      <c r="A13" s="330" t="s">
        <v>13</v>
      </c>
      <c r="B13" s="330"/>
      <c r="C13" s="330"/>
    </row>
    <row r="14" spans="1:3" ht="65.25" customHeight="1" x14ac:dyDescent="0.2">
      <c r="A14" s="329" t="s">
        <v>14</v>
      </c>
      <c r="B14" s="329"/>
      <c r="C14" s="329"/>
    </row>
    <row r="15" spans="1:3" s="41" customFormat="1" ht="50.25" customHeight="1" x14ac:dyDescent="0.2">
      <c r="A15" s="329" t="s">
        <v>15</v>
      </c>
      <c r="B15" s="329"/>
      <c r="C15" s="329"/>
    </row>
    <row r="16" spans="1:3" x14ac:dyDescent="0.2">
      <c r="A16" s="329"/>
      <c r="B16" s="329"/>
      <c r="C16" s="329"/>
    </row>
    <row r="17" spans="1:3" ht="16.5" customHeight="1" x14ac:dyDescent="0.2">
      <c r="A17" s="334" t="s">
        <v>16</v>
      </c>
      <c r="B17" s="334"/>
      <c r="C17" s="334"/>
    </row>
    <row r="18" spans="1:3" ht="30.75" customHeight="1" x14ac:dyDescent="0.2">
      <c r="A18" s="333" t="s">
        <v>17</v>
      </c>
      <c r="B18" s="333"/>
      <c r="C18" s="333"/>
    </row>
    <row r="19" spans="1:3" ht="30" customHeight="1" x14ac:dyDescent="0.2">
      <c r="A19" s="333" t="s">
        <v>18</v>
      </c>
      <c r="B19" s="333"/>
      <c r="C19" s="333"/>
    </row>
    <row r="20" spans="1:3" s="41" customFormat="1" ht="24.75" customHeight="1" x14ac:dyDescent="0.2">
      <c r="A20" s="333" t="s">
        <v>19</v>
      </c>
      <c r="B20" s="333"/>
      <c r="C20" s="333"/>
    </row>
    <row r="21" spans="1:3" ht="30" customHeight="1" x14ac:dyDescent="0.2">
      <c r="A21" s="333" t="s">
        <v>20</v>
      </c>
      <c r="B21" s="333"/>
      <c r="C21" s="333"/>
    </row>
    <row r="22" spans="1:3" x14ac:dyDescent="0.2">
      <c r="A22" s="329"/>
      <c r="B22" s="329"/>
      <c r="C22" s="329"/>
    </row>
    <row r="23" spans="1:3" ht="12.75" customHeight="1" x14ac:dyDescent="0.2">
      <c r="A23" s="334" t="s">
        <v>21</v>
      </c>
      <c r="B23" s="334"/>
      <c r="C23" s="334"/>
    </row>
    <row r="24" spans="1:3" s="41" customFormat="1" ht="156.75" customHeight="1" x14ac:dyDescent="0.2">
      <c r="A24" s="332" t="s">
        <v>22</v>
      </c>
      <c r="B24" s="332"/>
      <c r="C24" s="332"/>
    </row>
    <row r="25" spans="1:3" ht="160.5" customHeight="1" x14ac:dyDescent="0.2">
      <c r="A25" s="333" t="s">
        <v>23</v>
      </c>
      <c r="B25" s="333"/>
      <c r="C25" s="333"/>
    </row>
    <row r="26" spans="1:3" x14ac:dyDescent="0.2">
      <c r="A26" s="329"/>
      <c r="B26" s="329"/>
      <c r="C26" s="329"/>
    </row>
    <row r="27" spans="1:3" ht="13.5" customHeight="1" x14ac:dyDescent="0.2">
      <c r="A27" s="334" t="s">
        <v>24</v>
      </c>
      <c r="B27" s="334"/>
      <c r="C27" s="334"/>
    </row>
    <row r="28" spans="1:3" ht="54" customHeight="1" x14ac:dyDescent="0.2">
      <c r="A28" s="333" t="s">
        <v>25</v>
      </c>
      <c r="B28" s="333"/>
      <c r="C28" s="333"/>
    </row>
    <row r="29" spans="1:3" ht="31.5" customHeight="1" x14ac:dyDescent="0.2">
      <c r="A29" s="333" t="s">
        <v>26</v>
      </c>
      <c r="B29" s="333"/>
      <c r="C29" s="333"/>
    </row>
    <row r="30" spans="1:3" ht="55.5" customHeight="1" x14ac:dyDescent="0.2">
      <c r="A30" s="333" t="s">
        <v>27</v>
      </c>
      <c r="B30" s="333"/>
      <c r="C30" s="333"/>
    </row>
    <row r="31" spans="1:3" x14ac:dyDescent="0.2">
      <c r="A31" s="329"/>
      <c r="B31" s="329"/>
      <c r="C31" s="329"/>
    </row>
    <row r="32" spans="1:3" x14ac:dyDescent="0.2">
      <c r="A32" s="330" t="s">
        <v>28</v>
      </c>
      <c r="B32" s="330"/>
      <c r="C32" s="330"/>
    </row>
    <row r="33" spans="1:6" ht="43.5" customHeight="1" x14ac:dyDescent="0.2">
      <c r="A33" s="329" t="s">
        <v>29</v>
      </c>
      <c r="B33" s="329"/>
      <c r="C33" s="329"/>
    </row>
    <row r="35" spans="1:6" x14ac:dyDescent="0.2">
      <c r="A35" s="330" t="s">
        <v>30</v>
      </c>
      <c r="B35" s="330"/>
      <c r="C35" s="330"/>
    </row>
    <row r="36" spans="1:6" ht="54" customHeight="1" x14ac:dyDescent="0.2">
      <c r="A36" s="329" t="s">
        <v>31</v>
      </c>
      <c r="B36" s="329"/>
      <c r="C36" s="329"/>
    </row>
    <row r="37" spans="1:6" x14ac:dyDescent="0.2">
      <c r="A37" s="329"/>
      <c r="B37" s="329"/>
      <c r="C37" s="329"/>
    </row>
    <row r="38" spans="1:6" x14ac:dyDescent="0.2">
      <c r="A38" s="330" t="s">
        <v>32</v>
      </c>
      <c r="B38" s="330"/>
      <c r="C38" s="330"/>
    </row>
    <row r="39" spans="1:6" ht="87.75" customHeight="1" x14ac:dyDescent="0.2">
      <c r="A39" s="331" t="s">
        <v>33</v>
      </c>
      <c r="B39" s="331"/>
      <c r="C39" s="331"/>
      <c r="D39" s="155"/>
      <c r="E39" s="155"/>
      <c r="F39" s="155"/>
    </row>
  </sheetData>
  <sheetProtection algorithmName="SHA-512" hashValue="zi5ATO3pXoXlHyodcg7eiPItlA75D5Xdq/T7eJw6aygmYjbVbuetQcfxJ/wjTMRmGh4lB/Kw/u7K6dD4rMs6IA==" saltValue="VbIN0Sj14EKdSriPPO1imw==" spinCount="100000" sheet="1" objects="1" scenarios="1"/>
  <mergeCells count="33">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s>
  <printOptions horizontalCentered="1"/>
  <pageMargins left="0.7" right="0.7" top="0.75" bottom="0.75" header="0.3" footer="0.3"/>
  <pageSetup scale="92" orientation="portrait" horizontalDpi="4294967295" verticalDpi="4294967295" r:id="rId1"/>
  <headerFooter>
    <oddFooter>&amp;LCity of Santa Monica
Exhibit C – Program Budget&amp;C&amp;P&amp;RFiscal Year 2021-22
Human Services Grants Program</oddFooter>
  </headerFooter>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118"/>
  <sheetViews>
    <sheetView showGridLines="0" zoomScale="80" zoomScaleNormal="80" workbookViewId="0">
      <selection activeCell="N1" sqref="N1"/>
    </sheetView>
  </sheetViews>
  <sheetFormatPr defaultColWidth="8.85546875" defaultRowHeight="12.75" outlineLevelRow="1" x14ac:dyDescent="0.2"/>
  <cols>
    <col min="1" max="1" width="33.140625" style="22" customWidth="1"/>
    <col min="2" max="2" width="32.5703125" style="22" customWidth="1"/>
    <col min="3" max="3" width="30.42578125" style="22" customWidth="1"/>
    <col min="4" max="4" width="11.140625" style="22" customWidth="1"/>
    <col min="5" max="5" width="10.85546875" style="22" customWidth="1"/>
    <col min="6" max="6" width="10" style="22" customWidth="1"/>
    <col min="7" max="9" width="14.85546875" style="22" customWidth="1"/>
    <col min="10" max="12" width="14.42578125" style="22" customWidth="1"/>
    <col min="13" max="13" width="13.85546875" style="21" bestFit="1" customWidth="1"/>
    <col min="14" max="14" width="16.7109375" style="20" customWidth="1"/>
    <col min="15" max="16384" width="8.85546875" style="30"/>
  </cols>
  <sheetData>
    <row r="1" spans="1:14" ht="18" x14ac:dyDescent="0.25">
      <c r="A1" s="64" t="s">
        <v>34</v>
      </c>
      <c r="B1" s="39"/>
      <c r="C1" s="38"/>
      <c r="D1" s="38"/>
      <c r="E1" s="38"/>
      <c r="F1" s="38"/>
      <c r="G1" s="38"/>
      <c r="H1" s="38"/>
      <c r="I1" s="38"/>
      <c r="J1" s="38"/>
      <c r="K1" s="38"/>
      <c r="L1" s="38"/>
      <c r="M1" s="37"/>
      <c r="N1" s="36"/>
    </row>
    <row r="2" spans="1:14" ht="18" x14ac:dyDescent="0.2">
      <c r="A2" s="196" t="s">
        <v>35</v>
      </c>
      <c r="B2" s="39"/>
      <c r="C2" s="38"/>
      <c r="D2" s="38"/>
      <c r="E2" s="38"/>
      <c r="F2" s="38"/>
      <c r="G2" s="38"/>
      <c r="H2" s="38"/>
      <c r="I2" s="38"/>
      <c r="J2" s="38"/>
      <c r="K2" s="38"/>
      <c r="L2" s="38"/>
      <c r="M2" s="37"/>
      <c r="N2" s="36"/>
    </row>
    <row r="3" spans="1:14" ht="13.5" thickBot="1" x14ac:dyDescent="0.25">
      <c r="A3" s="39"/>
      <c r="B3" s="39"/>
      <c r="C3" s="38"/>
      <c r="D3" s="38"/>
      <c r="E3" s="38"/>
      <c r="F3" s="38"/>
      <c r="G3" s="38"/>
      <c r="H3" s="38"/>
      <c r="I3" s="38"/>
      <c r="J3" s="38"/>
      <c r="K3" s="38"/>
      <c r="L3" s="38"/>
      <c r="M3" s="37"/>
      <c r="N3" s="36"/>
    </row>
    <row r="4" spans="1:14" ht="13.5" thickBot="1" x14ac:dyDescent="0.25">
      <c r="A4" s="19" t="s">
        <v>36</v>
      </c>
      <c r="B4" s="18"/>
      <c r="C4" s="18"/>
      <c r="D4" s="18"/>
      <c r="E4" s="18"/>
      <c r="F4" s="18"/>
      <c r="G4" s="18"/>
      <c r="H4" s="18"/>
      <c r="I4" s="18"/>
      <c r="J4" s="18"/>
      <c r="K4" s="18"/>
      <c r="L4" s="18"/>
      <c r="M4" s="139"/>
      <c r="N4" s="17"/>
    </row>
    <row r="5" spans="1:14" ht="33.75" x14ac:dyDescent="0.2">
      <c r="A5" s="138"/>
      <c r="B5" s="68"/>
      <c r="C5" s="68"/>
      <c r="D5" s="68"/>
      <c r="E5" s="68"/>
      <c r="F5" s="68"/>
      <c r="G5" s="157" t="s">
        <v>37</v>
      </c>
      <c r="H5" s="157" t="s">
        <v>38</v>
      </c>
      <c r="I5" s="157" t="s">
        <v>39</v>
      </c>
      <c r="J5" s="157" t="s">
        <v>40</v>
      </c>
      <c r="K5" s="157" t="s">
        <v>41</v>
      </c>
      <c r="L5" s="157" t="s">
        <v>42</v>
      </c>
      <c r="M5" s="158" t="s">
        <v>43</v>
      </c>
      <c r="N5" s="159" t="s">
        <v>44</v>
      </c>
    </row>
    <row r="6" spans="1:14" x14ac:dyDescent="0.2">
      <c r="A6" s="197" t="s">
        <v>45</v>
      </c>
      <c r="B6" s="230" t="s">
        <v>46</v>
      </c>
      <c r="C6" s="230"/>
      <c r="D6" s="190" t="str">
        <f>A24</f>
        <v>1A.  Staff Salaries</v>
      </c>
      <c r="E6" s="30"/>
      <c r="F6" s="30"/>
      <c r="G6" s="178">
        <f t="shared" ref="G6:I6" si="0">G38</f>
        <v>164337</v>
      </c>
      <c r="H6" s="178">
        <f t="shared" si="0"/>
        <v>100943</v>
      </c>
      <c r="I6" s="178">
        <f t="shared" si="0"/>
        <v>63394</v>
      </c>
      <c r="J6" s="178">
        <f t="shared" ref="J6:K6" si="1">J38</f>
        <v>55043.42</v>
      </c>
      <c r="K6" s="178">
        <f t="shared" si="1"/>
        <v>49426</v>
      </c>
      <c r="L6" s="178">
        <f>L38</f>
        <v>104469.42</v>
      </c>
      <c r="M6" s="33">
        <f t="shared" ref="M6:M13" si="2">IFERROR(L6/H6,"N/A")</f>
        <v>1.0349347651644987</v>
      </c>
      <c r="N6" s="180">
        <f>N38</f>
        <v>185001.5</v>
      </c>
    </row>
    <row r="7" spans="1:14" x14ac:dyDescent="0.2">
      <c r="A7" s="197" t="s">
        <v>47</v>
      </c>
      <c r="B7" s="231" t="s">
        <v>48</v>
      </c>
      <c r="C7" s="231"/>
      <c r="D7" s="190" t="str">
        <f>A40</f>
        <v>1B.  Staff Fringe Benefits</v>
      </c>
      <c r="E7" s="30"/>
      <c r="F7" s="30"/>
      <c r="G7" s="178">
        <f t="shared" ref="G7:I7" si="3">G46</f>
        <v>64150</v>
      </c>
      <c r="H7" s="178">
        <f t="shared" si="3"/>
        <v>43283</v>
      </c>
      <c r="I7" s="178">
        <f t="shared" si="3"/>
        <v>20867</v>
      </c>
      <c r="J7" s="178">
        <f>J46</f>
        <v>19020</v>
      </c>
      <c r="K7" s="178">
        <f>K46</f>
        <v>20737</v>
      </c>
      <c r="L7" s="178">
        <f>L46</f>
        <v>39757</v>
      </c>
      <c r="M7" s="33">
        <f t="shared" si="2"/>
        <v>0.91853614583092669</v>
      </c>
      <c r="N7" s="180">
        <f>N46</f>
        <v>62994</v>
      </c>
    </row>
    <row r="8" spans="1:14" x14ac:dyDescent="0.2">
      <c r="A8" s="135"/>
      <c r="B8" s="30"/>
      <c r="C8" s="30"/>
      <c r="D8" s="190" t="str">
        <f>A48</f>
        <v>2.  Consultant Services</v>
      </c>
      <c r="E8" s="30"/>
      <c r="F8" s="30"/>
      <c r="G8" s="178">
        <f t="shared" ref="G8:I8" si="4">G54</f>
        <v>0</v>
      </c>
      <c r="H8" s="178">
        <f t="shared" si="4"/>
        <v>0</v>
      </c>
      <c r="I8" s="178">
        <f t="shared" si="4"/>
        <v>0</v>
      </c>
      <c r="J8" s="178">
        <f>J54</f>
        <v>0</v>
      </c>
      <c r="K8" s="178">
        <f>K54</f>
        <v>0</v>
      </c>
      <c r="L8" s="178">
        <f>L54</f>
        <v>0</v>
      </c>
      <c r="M8" s="33" t="str">
        <f t="shared" si="2"/>
        <v>N/A</v>
      </c>
      <c r="N8" s="180">
        <f>N54</f>
        <v>0</v>
      </c>
    </row>
    <row r="9" spans="1:14" x14ac:dyDescent="0.2">
      <c r="A9" s="135"/>
      <c r="B9" s="30"/>
      <c r="C9" s="30"/>
      <c r="D9" s="190" t="str">
        <f>A56</f>
        <v>3.  Operating Expenses</v>
      </c>
      <c r="E9" s="30"/>
      <c r="F9" s="30"/>
      <c r="G9" s="178">
        <f t="shared" ref="G9:L9" si="5">G62</f>
        <v>300</v>
      </c>
      <c r="H9" s="178">
        <f t="shared" si="5"/>
        <v>0</v>
      </c>
      <c r="I9" s="178">
        <f t="shared" si="5"/>
        <v>300</v>
      </c>
      <c r="J9" s="178">
        <f t="shared" si="5"/>
        <v>0</v>
      </c>
      <c r="K9" s="178">
        <f t="shared" si="5"/>
        <v>0</v>
      </c>
      <c r="L9" s="178">
        <f t="shared" si="5"/>
        <v>0</v>
      </c>
      <c r="M9" s="33" t="str">
        <f t="shared" si="2"/>
        <v>N/A</v>
      </c>
      <c r="N9" s="180">
        <f t="shared" ref="N9" si="6">N62</f>
        <v>0</v>
      </c>
    </row>
    <row r="10" spans="1:14" x14ac:dyDescent="0.2">
      <c r="A10" s="27" t="s">
        <v>49</v>
      </c>
      <c r="B10" s="318" t="s">
        <v>50</v>
      </c>
      <c r="C10" s="30"/>
      <c r="D10" s="190" t="str">
        <f>A64</f>
        <v>4.  Direct Client Support</v>
      </c>
      <c r="E10" s="30"/>
      <c r="F10" s="30"/>
      <c r="G10" s="178">
        <f>G71</f>
        <v>8800</v>
      </c>
      <c r="H10" s="178">
        <f t="shared" ref="H10:L10" si="7">H71</f>
        <v>1340</v>
      </c>
      <c r="I10" s="178">
        <f t="shared" si="7"/>
        <v>7460</v>
      </c>
      <c r="J10" s="178">
        <f t="shared" si="7"/>
        <v>331</v>
      </c>
      <c r="K10" s="178">
        <f t="shared" si="7"/>
        <v>1009</v>
      </c>
      <c r="L10" s="178">
        <f t="shared" si="7"/>
        <v>1340</v>
      </c>
      <c r="M10" s="33">
        <f t="shared" si="2"/>
        <v>1</v>
      </c>
      <c r="N10" s="180">
        <f t="shared" ref="N10" si="8">N71</f>
        <v>5505</v>
      </c>
    </row>
    <row r="11" spans="1:14" x14ac:dyDescent="0.2">
      <c r="A11" s="135"/>
      <c r="B11" s="30"/>
      <c r="C11" s="30"/>
      <c r="D11" s="190" t="str">
        <f>A73</f>
        <v>5.  Other</v>
      </c>
      <c r="E11" s="30"/>
      <c r="F11" s="30"/>
      <c r="G11" s="178">
        <f>G79</f>
        <v>0</v>
      </c>
      <c r="H11" s="178">
        <f t="shared" ref="H11:L11" si="9">H79</f>
        <v>0</v>
      </c>
      <c r="I11" s="178">
        <f t="shared" si="9"/>
        <v>0</v>
      </c>
      <c r="J11" s="178">
        <f t="shared" si="9"/>
        <v>0</v>
      </c>
      <c r="K11" s="178">
        <f t="shared" si="9"/>
        <v>0</v>
      </c>
      <c r="L11" s="178">
        <f t="shared" si="9"/>
        <v>0</v>
      </c>
      <c r="M11" s="33" t="str">
        <f t="shared" si="2"/>
        <v>N/A</v>
      </c>
      <c r="N11" s="180">
        <f t="shared" ref="N11" si="10">N79</f>
        <v>0</v>
      </c>
    </row>
    <row r="12" spans="1:14" x14ac:dyDescent="0.2">
      <c r="A12" s="135"/>
      <c r="B12" s="30"/>
      <c r="C12" s="30"/>
      <c r="D12" s="190" t="str">
        <f>A81</f>
        <v>6.  Indirect Administrative Costs</v>
      </c>
      <c r="E12" s="30"/>
      <c r="F12" s="30"/>
      <c r="G12" s="178">
        <f>G88</f>
        <v>0</v>
      </c>
      <c r="H12" s="178">
        <f t="shared" ref="H12:L12" si="11">H88</f>
        <v>0</v>
      </c>
      <c r="I12" s="178">
        <f t="shared" si="11"/>
        <v>0</v>
      </c>
      <c r="J12" s="178">
        <f t="shared" si="11"/>
        <v>0</v>
      </c>
      <c r="K12" s="178">
        <f t="shared" si="11"/>
        <v>0</v>
      </c>
      <c r="L12" s="178">
        <f t="shared" si="11"/>
        <v>0</v>
      </c>
      <c r="M12" s="33" t="str">
        <f t="shared" si="2"/>
        <v>N/A</v>
      </c>
      <c r="N12" s="180">
        <f t="shared" ref="N12" si="12">N88</f>
        <v>0</v>
      </c>
    </row>
    <row r="13" spans="1:14" x14ac:dyDescent="0.2">
      <c r="A13" s="135" t="s">
        <v>51</v>
      </c>
      <c r="B13" s="319">
        <v>145566</v>
      </c>
      <c r="C13" s="30"/>
      <c r="D13" s="191" t="str">
        <f>C90</f>
        <v>7.   TOTAL BUDGET</v>
      </c>
      <c r="E13" s="26"/>
      <c r="F13" s="26"/>
      <c r="G13" s="179">
        <f>G90</f>
        <v>237587</v>
      </c>
      <c r="H13" s="179">
        <f t="shared" ref="H13:N13" si="13">H90</f>
        <v>145566</v>
      </c>
      <c r="I13" s="179">
        <f t="shared" si="13"/>
        <v>92021</v>
      </c>
      <c r="J13" s="179">
        <f t="shared" si="13"/>
        <v>74394.42</v>
      </c>
      <c r="K13" s="179">
        <f t="shared" si="13"/>
        <v>71172</v>
      </c>
      <c r="L13" s="179">
        <f t="shared" si="13"/>
        <v>145566.41999999998</v>
      </c>
      <c r="M13" s="35">
        <f t="shared" si="2"/>
        <v>1.0000028852891472</v>
      </c>
      <c r="N13" s="181">
        <f t="shared" si="13"/>
        <v>253500.5</v>
      </c>
    </row>
    <row r="14" spans="1:14" x14ac:dyDescent="0.2">
      <c r="A14" s="135" t="s">
        <v>52</v>
      </c>
      <c r="B14" s="198">
        <f>L13</f>
        <v>145566.41999999998</v>
      </c>
      <c r="C14" s="30"/>
      <c r="D14" s="30"/>
      <c r="E14" s="30"/>
      <c r="F14" s="30"/>
      <c r="G14" s="30"/>
      <c r="H14" s="30"/>
      <c r="I14" s="30"/>
      <c r="J14" s="30"/>
      <c r="K14" s="30"/>
      <c r="L14" s="30"/>
      <c r="M14" s="30"/>
      <c r="N14" s="160"/>
    </row>
    <row r="15" spans="1:14" x14ac:dyDescent="0.2">
      <c r="A15" s="135" t="s">
        <v>53</v>
      </c>
      <c r="B15" s="198">
        <f>B13-B14</f>
        <v>-0.41999999998370185</v>
      </c>
      <c r="C15" s="30"/>
      <c r="D15" s="30"/>
      <c r="E15" s="30"/>
      <c r="F15" s="30"/>
      <c r="G15" s="30"/>
      <c r="H15" s="30"/>
      <c r="I15" s="30"/>
      <c r="J15" s="30"/>
      <c r="K15" s="30"/>
      <c r="L15" s="30"/>
      <c r="M15" s="30"/>
      <c r="N15" s="160"/>
    </row>
    <row r="16" spans="1:14" x14ac:dyDescent="0.2">
      <c r="A16" s="135"/>
      <c r="B16" s="30"/>
      <c r="C16" s="30"/>
      <c r="D16" s="30"/>
      <c r="E16" s="30"/>
      <c r="F16" s="30"/>
      <c r="G16" s="30"/>
      <c r="H16" s="30"/>
      <c r="I16" s="30"/>
      <c r="J16" s="30"/>
      <c r="K16" s="30"/>
      <c r="L16" s="30"/>
      <c r="M16" s="30"/>
      <c r="N16" s="160"/>
    </row>
    <row r="17" spans="1:14" ht="13.5" thickBot="1" x14ac:dyDescent="0.25">
      <c r="A17" s="136"/>
      <c r="B17" s="137"/>
      <c r="C17" s="47"/>
      <c r="D17" s="137"/>
      <c r="E17" s="137"/>
      <c r="F17" s="137"/>
      <c r="G17" s="47"/>
      <c r="H17" s="47"/>
      <c r="I17" s="47"/>
      <c r="J17" s="47"/>
      <c r="K17" s="47"/>
      <c r="L17" s="47"/>
      <c r="M17" s="47"/>
      <c r="N17" s="161"/>
    </row>
    <row r="18" spans="1:14" ht="13.5" thickBot="1" x14ac:dyDescent="0.25">
      <c r="A18" s="26"/>
      <c r="B18" s="30"/>
      <c r="C18" s="30"/>
      <c r="D18" s="26"/>
      <c r="E18" s="26"/>
      <c r="F18" s="26"/>
      <c r="G18" s="78"/>
      <c r="H18" s="78"/>
      <c r="I18" s="78"/>
      <c r="J18" s="78"/>
      <c r="K18" s="78"/>
      <c r="L18" s="78"/>
      <c r="M18" s="70"/>
      <c r="N18" s="78"/>
    </row>
    <row r="19" spans="1:14" ht="13.5" hidden="1" thickBot="1" x14ac:dyDescent="0.25">
      <c r="A19" s="199" t="s">
        <v>54</v>
      </c>
      <c r="B19" s="200"/>
      <c r="C19" s="68" t="s">
        <v>55</v>
      </c>
      <c r="D19" s="165"/>
      <c r="E19" s="165"/>
      <c r="F19" s="68" t="s">
        <v>56</v>
      </c>
      <c r="G19" s="166"/>
      <c r="H19" s="166"/>
      <c r="I19" s="166"/>
      <c r="J19" s="166"/>
      <c r="K19" s="166"/>
      <c r="L19" s="166"/>
      <c r="M19" s="167"/>
      <c r="N19" s="168"/>
    </row>
    <row r="20" spans="1:14" ht="13.5" hidden="1" thickBot="1" x14ac:dyDescent="0.25">
      <c r="A20" s="201" t="s">
        <v>57</v>
      </c>
      <c r="B20" s="202"/>
      <c r="C20" s="22" t="s">
        <v>58</v>
      </c>
      <c r="D20" s="26"/>
      <c r="E20" s="26"/>
      <c r="F20" s="30" t="s">
        <v>59</v>
      </c>
      <c r="G20" s="78"/>
      <c r="H20" s="78"/>
      <c r="I20" s="78"/>
      <c r="J20" s="78"/>
      <c r="K20" s="78"/>
      <c r="L20" s="78"/>
      <c r="M20" s="70"/>
      <c r="N20" s="169"/>
    </row>
    <row r="21" spans="1:14" ht="13.5" hidden="1" thickBot="1" x14ac:dyDescent="0.25">
      <c r="A21" s="203" t="s">
        <v>50</v>
      </c>
      <c r="B21" s="204"/>
      <c r="C21" s="30" t="s">
        <v>60</v>
      </c>
      <c r="D21" s="47"/>
      <c r="E21" s="47"/>
      <c r="F21" s="47" t="s">
        <v>61</v>
      </c>
      <c r="G21" s="47"/>
      <c r="H21" s="47"/>
      <c r="I21" s="47"/>
      <c r="J21" s="47"/>
      <c r="K21" s="47"/>
      <c r="L21" s="47"/>
      <c r="M21" s="24"/>
      <c r="N21" s="170"/>
    </row>
    <row r="22" spans="1:14" ht="13.5" thickBot="1" x14ac:dyDescent="0.25">
      <c r="A22" s="19" t="s">
        <v>62</v>
      </c>
      <c r="B22" s="18"/>
      <c r="C22" s="18"/>
      <c r="D22" s="18"/>
      <c r="E22" s="18"/>
      <c r="F22" s="18"/>
      <c r="G22" s="18"/>
      <c r="H22" s="18"/>
      <c r="I22" s="18"/>
      <c r="J22" s="18"/>
      <c r="K22" s="18"/>
      <c r="L22" s="18"/>
      <c r="M22" s="139"/>
      <c r="N22" s="17"/>
    </row>
    <row r="23" spans="1:14" ht="13.5" thickBot="1" x14ac:dyDescent="0.25">
      <c r="A23" s="30"/>
      <c r="B23" s="30"/>
      <c r="C23" s="30"/>
      <c r="D23" s="30"/>
      <c r="E23" s="30"/>
      <c r="F23" s="30"/>
    </row>
    <row r="24" spans="1:14" x14ac:dyDescent="0.2">
      <c r="A24" s="122" t="s">
        <v>63</v>
      </c>
      <c r="B24" s="123"/>
      <c r="C24" s="123"/>
      <c r="D24" s="123"/>
      <c r="E24" s="123"/>
      <c r="F24" s="124"/>
      <c r="G24" s="125"/>
      <c r="H24" s="125"/>
      <c r="I24" s="125"/>
      <c r="J24" s="125"/>
      <c r="K24" s="125"/>
      <c r="L24" s="125"/>
      <c r="M24" s="126"/>
      <c r="N24" s="127"/>
    </row>
    <row r="25" spans="1:14" s="58" customFormat="1" ht="11.25" x14ac:dyDescent="0.2">
      <c r="A25" s="205" t="s">
        <v>64</v>
      </c>
      <c r="B25" s="63"/>
      <c r="C25" s="63"/>
      <c r="D25" s="63"/>
      <c r="E25" s="63"/>
      <c r="F25" s="56"/>
      <c r="G25" s="15"/>
      <c r="H25" s="15"/>
      <c r="I25" s="15"/>
      <c r="J25" s="15"/>
      <c r="K25" s="15"/>
      <c r="L25" s="15"/>
      <c r="M25" s="14"/>
      <c r="N25" s="128"/>
    </row>
    <row r="26" spans="1:14" s="58" customFormat="1" ht="33.75" x14ac:dyDescent="0.2">
      <c r="A26" s="163" t="s">
        <v>65</v>
      </c>
      <c r="B26" s="164" t="s">
        <v>66</v>
      </c>
      <c r="C26" s="34" t="s">
        <v>67</v>
      </c>
      <c r="D26" s="34" t="s">
        <v>68</v>
      </c>
      <c r="E26" s="34" t="s">
        <v>206</v>
      </c>
      <c r="F26" s="34" t="s">
        <v>69</v>
      </c>
      <c r="G26" s="34" t="s">
        <v>37</v>
      </c>
      <c r="H26" s="34" t="s">
        <v>38</v>
      </c>
      <c r="I26" s="34" t="s">
        <v>39</v>
      </c>
      <c r="J26" s="34" t="s">
        <v>40</v>
      </c>
      <c r="K26" s="34" t="s">
        <v>41</v>
      </c>
      <c r="L26" s="34" t="s">
        <v>42</v>
      </c>
      <c r="M26" s="45" t="s">
        <v>43</v>
      </c>
      <c r="N26" s="129" t="s">
        <v>44</v>
      </c>
    </row>
    <row r="27" spans="1:14" hidden="1" outlineLevel="1" x14ac:dyDescent="0.2">
      <c r="A27" s="271" t="s">
        <v>70</v>
      </c>
      <c r="B27" s="272" t="s">
        <v>71</v>
      </c>
      <c r="C27" s="273" t="s">
        <v>55</v>
      </c>
      <c r="D27" s="274">
        <v>1</v>
      </c>
      <c r="E27" s="275">
        <v>0.04</v>
      </c>
      <c r="F27" s="326">
        <f>D27*E27</f>
        <v>0.04</v>
      </c>
      <c r="G27" s="277">
        <v>0</v>
      </c>
      <c r="H27" s="277">
        <v>0</v>
      </c>
      <c r="I27" s="178">
        <f>G27-H27</f>
        <v>0</v>
      </c>
      <c r="J27" s="306">
        <v>0</v>
      </c>
      <c r="K27" s="306">
        <v>0</v>
      </c>
      <c r="L27" s="175">
        <f t="shared" ref="L27:L37" si="14">SUM(J27:K27)</f>
        <v>0</v>
      </c>
      <c r="M27" s="33" t="str">
        <f t="shared" ref="M27:M38" si="15">IFERROR(L27/H27,"N/A")</f>
        <v>N/A</v>
      </c>
      <c r="N27" s="320">
        <v>0</v>
      </c>
    </row>
    <row r="28" spans="1:14" collapsed="1" x14ac:dyDescent="0.2">
      <c r="A28" s="271"/>
      <c r="B28" s="272"/>
      <c r="C28" s="273" t="s">
        <v>55</v>
      </c>
      <c r="D28" s="274"/>
      <c r="E28" s="326">
        <f>SUM(F27)</f>
        <v>0.04</v>
      </c>
      <c r="F28" s="276"/>
      <c r="G28" s="277">
        <f>SUM(G27)</f>
        <v>0</v>
      </c>
      <c r="H28" s="277">
        <f t="shared" ref="H28:L28" si="16">SUM(H27)</f>
        <v>0</v>
      </c>
      <c r="I28" s="182">
        <f t="shared" si="16"/>
        <v>0</v>
      </c>
      <c r="J28" s="306">
        <f t="shared" si="16"/>
        <v>0</v>
      </c>
      <c r="K28" s="306">
        <f t="shared" si="16"/>
        <v>0</v>
      </c>
      <c r="L28" s="175">
        <f t="shared" si="16"/>
        <v>0</v>
      </c>
      <c r="M28" s="33" t="str">
        <f t="shared" si="15"/>
        <v>N/A</v>
      </c>
      <c r="N28" s="320">
        <f>SUM(N27)</f>
        <v>0</v>
      </c>
    </row>
    <row r="29" spans="1:14" hidden="1" outlineLevel="1" x14ac:dyDescent="0.2">
      <c r="A29" s="271" t="s">
        <v>72</v>
      </c>
      <c r="B29" s="272" t="s">
        <v>73</v>
      </c>
      <c r="C29" s="273" t="s">
        <v>60</v>
      </c>
      <c r="D29" s="274">
        <v>0.5</v>
      </c>
      <c r="E29" s="275">
        <v>1</v>
      </c>
      <c r="F29" s="326">
        <f t="shared" ref="F29:F32" si="17">D29*E29</f>
        <v>0.5</v>
      </c>
      <c r="G29" s="277">
        <v>47863</v>
      </c>
      <c r="H29" s="277">
        <v>47863</v>
      </c>
      <c r="I29" s="182">
        <f t="shared" ref="I29:I37" si="18">G29-H29</f>
        <v>0</v>
      </c>
      <c r="J29" s="306">
        <v>23913.37</v>
      </c>
      <c r="K29" s="306">
        <v>24971</v>
      </c>
      <c r="L29" s="175">
        <f t="shared" si="14"/>
        <v>48884.369999999995</v>
      </c>
      <c r="M29" s="33">
        <f t="shared" si="15"/>
        <v>1.0213394480078557</v>
      </c>
      <c r="N29" s="320">
        <v>48884</v>
      </c>
    </row>
    <row r="30" spans="1:14" hidden="1" outlineLevel="1" x14ac:dyDescent="0.2">
      <c r="A30" s="271" t="s">
        <v>76</v>
      </c>
      <c r="B30" s="272" t="s">
        <v>77</v>
      </c>
      <c r="C30" s="273" t="s">
        <v>60</v>
      </c>
      <c r="D30" s="274">
        <v>0.5</v>
      </c>
      <c r="E30" s="275">
        <v>1</v>
      </c>
      <c r="F30" s="326">
        <f t="shared" si="17"/>
        <v>0.5</v>
      </c>
      <c r="G30" s="277">
        <v>53080</v>
      </c>
      <c r="H30" s="277">
        <v>53080</v>
      </c>
      <c r="I30" s="182">
        <f t="shared" si="18"/>
        <v>0</v>
      </c>
      <c r="J30" s="306">
        <v>31130.05</v>
      </c>
      <c r="K30" s="306">
        <v>24455</v>
      </c>
      <c r="L30" s="175">
        <f t="shared" si="14"/>
        <v>55585.05</v>
      </c>
      <c r="M30" s="33">
        <f t="shared" si="15"/>
        <v>1.0471938583270535</v>
      </c>
      <c r="N30" s="320">
        <v>66351.5</v>
      </c>
    </row>
    <row r="31" spans="1:14" hidden="1" outlineLevel="1" x14ac:dyDescent="0.2">
      <c r="A31" s="271" t="s">
        <v>78</v>
      </c>
      <c r="B31" s="272" t="s">
        <v>77</v>
      </c>
      <c r="C31" s="273" t="s">
        <v>60</v>
      </c>
      <c r="D31" s="274">
        <v>0.5</v>
      </c>
      <c r="E31" s="275">
        <v>0.45</v>
      </c>
      <c r="F31" s="326">
        <f t="shared" si="17"/>
        <v>0.22500000000000001</v>
      </c>
      <c r="G31" s="277">
        <v>25268</v>
      </c>
      <c r="H31" s="277">
        <v>0</v>
      </c>
      <c r="I31" s="182">
        <f t="shared" si="18"/>
        <v>25268</v>
      </c>
      <c r="J31" s="306">
        <v>0</v>
      </c>
      <c r="K31" s="306">
        <v>0</v>
      </c>
      <c r="L31" s="175">
        <f t="shared" si="14"/>
        <v>0</v>
      </c>
      <c r="M31" s="33" t="str">
        <f t="shared" si="15"/>
        <v>N/A</v>
      </c>
      <c r="N31" s="320">
        <v>27238</v>
      </c>
    </row>
    <row r="32" spans="1:14" hidden="1" outlineLevel="1" x14ac:dyDescent="0.2">
      <c r="A32" s="271" t="s">
        <v>79</v>
      </c>
      <c r="B32" s="272" t="s">
        <v>80</v>
      </c>
      <c r="C32" s="278" t="s">
        <v>60</v>
      </c>
      <c r="D32" s="279">
        <v>0.5</v>
      </c>
      <c r="E32" s="280">
        <v>0.22</v>
      </c>
      <c r="F32" s="327">
        <f t="shared" si="17"/>
        <v>0.11</v>
      </c>
      <c r="G32" s="277">
        <v>10848</v>
      </c>
      <c r="H32" s="277">
        <v>0</v>
      </c>
      <c r="I32" s="182">
        <f t="shared" si="18"/>
        <v>10848</v>
      </c>
      <c r="J32" s="306">
        <v>0</v>
      </c>
      <c r="K32" s="306">
        <v>0</v>
      </c>
      <c r="L32" s="175">
        <f t="shared" si="14"/>
        <v>0</v>
      </c>
      <c r="M32" s="33" t="str">
        <f t="shared" ref="M32:M37" si="19">IFERROR(L32/H32,"N/A")</f>
        <v>N/A</v>
      </c>
      <c r="N32" s="320">
        <v>11434</v>
      </c>
    </row>
    <row r="33" spans="1:14" collapsed="1" x14ac:dyDescent="0.2">
      <c r="A33" s="271"/>
      <c r="B33" s="272"/>
      <c r="C33" s="278" t="s">
        <v>60</v>
      </c>
      <c r="D33" s="279"/>
      <c r="E33" s="326">
        <f>SUM(F29:F32)</f>
        <v>1.3350000000000002</v>
      </c>
      <c r="F33" s="281"/>
      <c r="G33" s="277">
        <f>SUM(G29:G32)</f>
        <v>137059</v>
      </c>
      <c r="H33" s="277">
        <f t="shared" ref="H33:L33" si="20">SUM(H29:H32)</f>
        <v>100943</v>
      </c>
      <c r="I33" s="182">
        <f t="shared" si="20"/>
        <v>36116</v>
      </c>
      <c r="J33" s="306">
        <f t="shared" si="20"/>
        <v>55043.42</v>
      </c>
      <c r="K33" s="306">
        <f t="shared" si="20"/>
        <v>49426</v>
      </c>
      <c r="L33" s="175">
        <f t="shared" si="20"/>
        <v>104469.42</v>
      </c>
      <c r="M33" s="33">
        <f t="shared" si="19"/>
        <v>1.0349347651644987</v>
      </c>
      <c r="N33" s="320">
        <f>SUM(N29:N32)</f>
        <v>153907.5</v>
      </c>
    </row>
    <row r="34" spans="1:14" hidden="1" outlineLevel="1" x14ac:dyDescent="0.2">
      <c r="A34" s="271" t="s">
        <v>74</v>
      </c>
      <c r="B34" s="272" t="s">
        <v>75</v>
      </c>
      <c r="C34" s="273" t="s">
        <v>58</v>
      </c>
      <c r="D34" s="274">
        <v>0.5</v>
      </c>
      <c r="E34" s="275">
        <v>1</v>
      </c>
      <c r="F34" s="326">
        <f>D34*E34</f>
        <v>0.5</v>
      </c>
      <c r="G34" s="277">
        <v>27278</v>
      </c>
      <c r="H34" s="277">
        <v>0</v>
      </c>
      <c r="I34" s="182">
        <f>G34-H34</f>
        <v>27278</v>
      </c>
      <c r="J34" s="306">
        <v>0</v>
      </c>
      <c r="K34" s="306">
        <v>0</v>
      </c>
      <c r="L34" s="175">
        <f>SUM(J34:K34)</f>
        <v>0</v>
      </c>
      <c r="M34" s="33" t="str">
        <f>IFERROR(L34/H34,"N/A")</f>
        <v>N/A</v>
      </c>
      <c r="N34" s="320">
        <v>31094</v>
      </c>
    </row>
    <row r="35" spans="1:14" collapsed="1" x14ac:dyDescent="0.2">
      <c r="A35" s="271"/>
      <c r="B35" s="272"/>
      <c r="C35" s="278" t="s">
        <v>58</v>
      </c>
      <c r="D35" s="279"/>
      <c r="E35" s="326">
        <f>SUM(F34)</f>
        <v>0.5</v>
      </c>
      <c r="F35" s="281"/>
      <c r="G35" s="277">
        <f>SUM(G34)</f>
        <v>27278</v>
      </c>
      <c r="H35" s="277">
        <f t="shared" ref="H35:L35" si="21">SUM(H34)</f>
        <v>0</v>
      </c>
      <c r="I35" s="182">
        <f t="shared" si="21"/>
        <v>27278</v>
      </c>
      <c r="J35" s="306">
        <f t="shared" si="21"/>
        <v>0</v>
      </c>
      <c r="K35" s="306">
        <f t="shared" si="21"/>
        <v>0</v>
      </c>
      <c r="L35" s="175">
        <f t="shared" si="21"/>
        <v>0</v>
      </c>
      <c r="M35" s="33" t="str">
        <f>IFERROR(L35/H35,"N/A")</f>
        <v>N/A</v>
      </c>
      <c r="N35" s="320">
        <f>SUM(N34)</f>
        <v>31094</v>
      </c>
    </row>
    <row r="36" spans="1:14" x14ac:dyDescent="0.2">
      <c r="A36" s="271"/>
      <c r="B36" s="272"/>
      <c r="C36" s="278"/>
      <c r="D36" s="279"/>
      <c r="E36" s="280"/>
      <c r="F36" s="281"/>
      <c r="G36" s="277">
        <v>0</v>
      </c>
      <c r="H36" s="277">
        <v>0</v>
      </c>
      <c r="I36" s="182">
        <f t="shared" si="18"/>
        <v>0</v>
      </c>
      <c r="J36" s="306">
        <v>0</v>
      </c>
      <c r="K36" s="306">
        <v>0</v>
      </c>
      <c r="L36" s="175">
        <f t="shared" si="14"/>
        <v>0</v>
      </c>
      <c r="M36" s="33" t="str">
        <f t="shared" si="19"/>
        <v>N/A</v>
      </c>
      <c r="N36" s="320">
        <v>0</v>
      </c>
    </row>
    <row r="37" spans="1:14" x14ac:dyDescent="0.2">
      <c r="A37" s="271"/>
      <c r="B37" s="272"/>
      <c r="C37" s="278"/>
      <c r="D37" s="279"/>
      <c r="E37" s="280"/>
      <c r="F37" s="281"/>
      <c r="G37" s="277">
        <v>0</v>
      </c>
      <c r="H37" s="277">
        <v>0</v>
      </c>
      <c r="I37" s="182">
        <f t="shared" si="18"/>
        <v>0</v>
      </c>
      <c r="J37" s="306">
        <v>0</v>
      </c>
      <c r="K37" s="306">
        <v>0</v>
      </c>
      <c r="L37" s="175">
        <f t="shared" si="14"/>
        <v>0</v>
      </c>
      <c r="M37" s="33" t="str">
        <f t="shared" si="19"/>
        <v>N/A</v>
      </c>
      <c r="N37" s="320">
        <v>0</v>
      </c>
    </row>
    <row r="38" spans="1:14" ht="13.5" thickBot="1" x14ac:dyDescent="0.25">
      <c r="A38" s="130"/>
      <c r="B38" s="121"/>
      <c r="C38" s="131" t="s">
        <v>81</v>
      </c>
      <c r="D38" s="132"/>
      <c r="E38" s="328">
        <f>SUM(E35,E33,E28)</f>
        <v>1.8750000000000002</v>
      </c>
      <c r="F38" s="133"/>
      <c r="G38" s="176">
        <f>SUM(G35,G33,G28)</f>
        <v>164337</v>
      </c>
      <c r="H38" s="176">
        <f t="shared" ref="H38:L38" si="22">SUM(H35,H33,H28)</f>
        <v>100943</v>
      </c>
      <c r="I38" s="176">
        <f t="shared" si="22"/>
        <v>63394</v>
      </c>
      <c r="J38" s="176">
        <f t="shared" si="22"/>
        <v>55043.42</v>
      </c>
      <c r="K38" s="176">
        <f t="shared" si="22"/>
        <v>49426</v>
      </c>
      <c r="L38" s="176">
        <f t="shared" si="22"/>
        <v>104469.42</v>
      </c>
      <c r="M38" s="134">
        <f t="shared" si="15"/>
        <v>1.0349347651644987</v>
      </c>
      <c r="N38" s="177">
        <f>SUM(N35,N33,N28)</f>
        <v>185001.5</v>
      </c>
    </row>
    <row r="39" spans="1:14" ht="13.5" thickBot="1" x14ac:dyDescent="0.25">
      <c r="A39" s="30"/>
      <c r="B39" s="30"/>
      <c r="C39" s="30"/>
      <c r="D39" s="30"/>
      <c r="E39" s="30"/>
      <c r="F39" s="30"/>
    </row>
    <row r="40" spans="1:14" x14ac:dyDescent="0.2">
      <c r="A40" s="12" t="s">
        <v>82</v>
      </c>
      <c r="B40" s="11"/>
      <c r="C40" s="11"/>
      <c r="D40" s="11"/>
      <c r="E40" s="11"/>
      <c r="F40" s="10"/>
      <c r="G40" s="9"/>
      <c r="H40" s="9"/>
      <c r="I40" s="9"/>
      <c r="J40" s="9"/>
      <c r="K40" s="9"/>
      <c r="L40" s="9"/>
      <c r="M40" s="8"/>
      <c r="N40" s="7"/>
    </row>
    <row r="41" spans="1:14" s="58" customFormat="1" ht="11.25" x14ac:dyDescent="0.2">
      <c r="A41" s="54" t="s">
        <v>83</v>
      </c>
      <c r="B41" s="63"/>
      <c r="C41" s="63"/>
      <c r="D41" s="63"/>
      <c r="E41" s="63"/>
      <c r="F41" s="56"/>
      <c r="G41" s="15"/>
      <c r="H41" s="15"/>
      <c r="I41" s="15"/>
      <c r="J41" s="15"/>
      <c r="K41" s="15"/>
      <c r="L41" s="15"/>
      <c r="M41" s="14"/>
      <c r="N41" s="13"/>
    </row>
    <row r="42" spans="1:14" ht="33.75" x14ac:dyDescent="0.2">
      <c r="A42" s="48" t="s">
        <v>84</v>
      </c>
      <c r="B42" s="49"/>
      <c r="C42" s="50"/>
      <c r="D42" s="50"/>
      <c r="E42" s="50"/>
      <c r="F42" s="50"/>
      <c r="G42" s="34" t="s">
        <v>37</v>
      </c>
      <c r="H42" s="34" t="s">
        <v>38</v>
      </c>
      <c r="I42" s="34" t="s">
        <v>39</v>
      </c>
      <c r="J42" s="34" t="s">
        <v>40</v>
      </c>
      <c r="K42" s="34" t="s">
        <v>41</v>
      </c>
      <c r="L42" s="34" t="s">
        <v>42</v>
      </c>
      <c r="M42" s="45" t="s">
        <v>43</v>
      </c>
      <c r="N42" s="46" t="s">
        <v>44</v>
      </c>
    </row>
    <row r="43" spans="1:14" x14ac:dyDescent="0.2">
      <c r="A43" s="282" t="s">
        <v>85</v>
      </c>
      <c r="B43" s="283"/>
      <c r="C43" s="283"/>
      <c r="D43" s="284"/>
      <c r="E43" s="285"/>
      <c r="F43" s="32"/>
      <c r="G43" s="286">
        <v>64150</v>
      </c>
      <c r="H43" s="286">
        <f>37823+5460</f>
        <v>43283</v>
      </c>
      <c r="I43" s="178">
        <f t="shared" ref="I43" si="23">G43-H43</f>
        <v>20867</v>
      </c>
      <c r="J43" s="307">
        <v>19020</v>
      </c>
      <c r="K43" s="306">
        <v>20737</v>
      </c>
      <c r="L43" s="178">
        <f>SUM(J43:K43)</f>
        <v>39757</v>
      </c>
      <c r="M43" s="33">
        <f>IFERROR(L43/H43,"N/A")</f>
        <v>0.91853614583092669</v>
      </c>
      <c r="N43" s="321">
        <v>62994</v>
      </c>
    </row>
    <row r="44" spans="1:14" x14ac:dyDescent="0.2">
      <c r="A44" s="287"/>
      <c r="B44" s="283"/>
      <c r="C44" s="288"/>
      <c r="D44" s="284"/>
      <c r="E44" s="285"/>
      <c r="F44" s="32"/>
      <c r="G44" s="286">
        <v>0</v>
      </c>
      <c r="H44" s="286">
        <v>0</v>
      </c>
      <c r="I44" s="182">
        <f t="shared" ref="I44:I45" si="24">G44-H44</f>
        <v>0</v>
      </c>
      <c r="J44" s="306">
        <v>0</v>
      </c>
      <c r="K44" s="309">
        <v>0</v>
      </c>
      <c r="L44" s="182">
        <f t="shared" ref="L44:L45" si="25">SUM(J44:K44)</f>
        <v>0</v>
      </c>
      <c r="M44" s="31" t="str">
        <f t="shared" ref="M44:M45" si="26">IFERROR(L44/H44,"N/A")</f>
        <v>N/A</v>
      </c>
      <c r="N44" s="322">
        <v>0</v>
      </c>
    </row>
    <row r="45" spans="1:14" x14ac:dyDescent="0.2">
      <c r="A45" s="287"/>
      <c r="B45" s="283"/>
      <c r="C45" s="288"/>
      <c r="D45" s="284"/>
      <c r="E45" s="285"/>
      <c r="F45" s="32"/>
      <c r="G45" s="286">
        <v>0</v>
      </c>
      <c r="H45" s="286">
        <v>0</v>
      </c>
      <c r="I45" s="182">
        <f t="shared" si="24"/>
        <v>0</v>
      </c>
      <c r="J45" s="306">
        <v>0</v>
      </c>
      <c r="K45" s="309">
        <v>0</v>
      </c>
      <c r="L45" s="182">
        <f t="shared" si="25"/>
        <v>0</v>
      </c>
      <c r="M45" s="31" t="str">
        <f t="shared" si="26"/>
        <v>N/A</v>
      </c>
      <c r="N45" s="322">
        <v>0</v>
      </c>
    </row>
    <row r="46" spans="1:14" ht="13.5" thickBot="1" x14ac:dyDescent="0.25">
      <c r="A46" s="51"/>
      <c r="B46" s="47"/>
      <c r="C46" s="171" t="s">
        <v>86</v>
      </c>
      <c r="D46" s="172"/>
      <c r="E46" s="172"/>
      <c r="F46" s="52"/>
      <c r="G46" s="183">
        <f t="shared" ref="G46:L46" si="27">SUM(G43:G45)</f>
        <v>64150</v>
      </c>
      <c r="H46" s="183">
        <f t="shared" si="27"/>
        <v>43283</v>
      </c>
      <c r="I46" s="183">
        <f t="shared" si="27"/>
        <v>20867</v>
      </c>
      <c r="J46" s="183">
        <f t="shared" si="27"/>
        <v>19020</v>
      </c>
      <c r="K46" s="183">
        <f t="shared" si="27"/>
        <v>20737</v>
      </c>
      <c r="L46" s="183">
        <f t="shared" si="27"/>
        <v>39757</v>
      </c>
      <c r="M46" s="53">
        <f>IFERROR(L46/H46,"N/A")</f>
        <v>0.91853614583092669</v>
      </c>
      <c r="N46" s="184">
        <f>SUM(N43:N45)</f>
        <v>62994</v>
      </c>
    </row>
    <row r="47" spans="1:14" ht="13.5" thickBot="1" x14ac:dyDescent="0.25">
      <c r="A47" s="30"/>
      <c r="B47" s="30"/>
      <c r="C47" s="30"/>
      <c r="D47" s="30"/>
      <c r="E47" s="30"/>
      <c r="F47" s="30"/>
    </row>
    <row r="48" spans="1:14" s="58" customFormat="1" x14ac:dyDescent="0.2">
      <c r="A48" s="12" t="s">
        <v>87</v>
      </c>
      <c r="B48" s="11"/>
      <c r="C48" s="11"/>
      <c r="D48" s="11"/>
      <c r="E48" s="11"/>
      <c r="F48" s="10"/>
      <c r="G48" s="9"/>
      <c r="H48" s="9"/>
      <c r="I48" s="9"/>
      <c r="J48" s="9"/>
      <c r="K48" s="9"/>
      <c r="L48" s="9"/>
      <c r="M48" s="8"/>
      <c r="N48" s="7"/>
    </row>
    <row r="49" spans="1:14" s="58" customFormat="1" ht="11.25" x14ac:dyDescent="0.2">
      <c r="A49" s="62" t="s">
        <v>88</v>
      </c>
      <c r="B49" s="63"/>
      <c r="C49" s="63"/>
      <c r="D49" s="63"/>
      <c r="E49" s="63"/>
      <c r="F49" s="56"/>
      <c r="G49" s="15"/>
      <c r="H49" s="15"/>
      <c r="I49" s="15"/>
      <c r="J49" s="15"/>
      <c r="K49" s="15"/>
      <c r="L49" s="15"/>
      <c r="M49" s="14"/>
      <c r="N49" s="13"/>
    </row>
    <row r="50" spans="1:14" ht="33.75" x14ac:dyDescent="0.2">
      <c r="A50" s="48" t="s">
        <v>84</v>
      </c>
      <c r="B50" s="49"/>
      <c r="C50" s="50"/>
      <c r="D50" s="50"/>
      <c r="E50" s="50"/>
      <c r="F50" s="50"/>
      <c r="G50" s="34" t="s">
        <v>37</v>
      </c>
      <c r="H50" s="34" t="s">
        <v>38</v>
      </c>
      <c r="I50" s="34" t="s">
        <v>39</v>
      </c>
      <c r="J50" s="34" t="s">
        <v>40</v>
      </c>
      <c r="K50" s="34" t="s">
        <v>41</v>
      </c>
      <c r="L50" s="34" t="s">
        <v>42</v>
      </c>
      <c r="M50" s="45" t="s">
        <v>43</v>
      </c>
      <c r="N50" s="46" t="s">
        <v>44</v>
      </c>
    </row>
    <row r="51" spans="1:14" x14ac:dyDescent="0.2">
      <c r="A51" s="289"/>
      <c r="B51" s="290"/>
      <c r="C51" s="291"/>
      <c r="D51" s="292"/>
      <c r="E51" s="293"/>
      <c r="F51" s="32"/>
      <c r="G51" s="277">
        <v>0</v>
      </c>
      <c r="H51" s="277">
        <v>0</v>
      </c>
      <c r="I51" s="178">
        <f>G51-H51</f>
        <v>0</v>
      </c>
      <c r="J51" s="306">
        <v>0</v>
      </c>
      <c r="K51" s="306">
        <v>0</v>
      </c>
      <c r="L51" s="178">
        <f>SUM(J51:K51)</f>
        <v>0</v>
      </c>
      <c r="M51" s="33" t="str">
        <f>IFERROR(L51/H51,"N/A")</f>
        <v>N/A</v>
      </c>
      <c r="N51" s="323">
        <v>0</v>
      </c>
    </row>
    <row r="52" spans="1:14" x14ac:dyDescent="0.2">
      <c r="A52" s="294"/>
      <c r="B52" s="290"/>
      <c r="C52" s="291"/>
      <c r="D52" s="292"/>
      <c r="E52" s="293"/>
      <c r="F52" s="32"/>
      <c r="G52" s="277">
        <v>0</v>
      </c>
      <c r="H52" s="277">
        <v>0</v>
      </c>
      <c r="I52" s="182">
        <f t="shared" ref="I52:I53" si="28">G52-H52</f>
        <v>0</v>
      </c>
      <c r="J52" s="306">
        <v>0</v>
      </c>
      <c r="K52" s="309">
        <v>0</v>
      </c>
      <c r="L52" s="182">
        <f t="shared" ref="L52:L53" si="29">SUM(J52:K52)</f>
        <v>0</v>
      </c>
      <c r="M52" s="31" t="str">
        <f t="shared" ref="M52:M53" si="30">IFERROR(L52/H52,"N/A")</f>
        <v>N/A</v>
      </c>
      <c r="N52" s="322">
        <v>0</v>
      </c>
    </row>
    <row r="53" spans="1:14" x14ac:dyDescent="0.2">
      <c r="A53" s="294"/>
      <c r="B53" s="290"/>
      <c r="C53" s="291"/>
      <c r="D53" s="292"/>
      <c r="E53" s="293"/>
      <c r="F53" s="32"/>
      <c r="G53" s="286">
        <v>0</v>
      </c>
      <c r="H53" s="286">
        <v>0</v>
      </c>
      <c r="I53" s="185">
        <f t="shared" si="28"/>
        <v>0</v>
      </c>
      <c r="J53" s="308">
        <v>0</v>
      </c>
      <c r="K53" s="308">
        <v>0</v>
      </c>
      <c r="L53" s="182">
        <f t="shared" si="29"/>
        <v>0</v>
      </c>
      <c r="M53" s="31" t="str">
        <f t="shared" si="30"/>
        <v>N/A</v>
      </c>
      <c r="N53" s="322">
        <v>0</v>
      </c>
    </row>
    <row r="54" spans="1:14" ht="13.5" thickBot="1" x14ac:dyDescent="0.25">
      <c r="A54" s="51"/>
      <c r="B54" s="47"/>
      <c r="C54" s="171" t="s">
        <v>89</v>
      </c>
      <c r="D54" s="172"/>
      <c r="E54" s="172"/>
      <c r="F54" s="52"/>
      <c r="G54" s="183">
        <f t="shared" ref="G54:L54" si="31">SUM(G51:G53)</f>
        <v>0</v>
      </c>
      <c r="H54" s="183">
        <f t="shared" si="31"/>
        <v>0</v>
      </c>
      <c r="I54" s="183">
        <f t="shared" si="31"/>
        <v>0</v>
      </c>
      <c r="J54" s="183">
        <f t="shared" si="31"/>
        <v>0</v>
      </c>
      <c r="K54" s="183">
        <f t="shared" si="31"/>
        <v>0</v>
      </c>
      <c r="L54" s="183">
        <f t="shared" si="31"/>
        <v>0</v>
      </c>
      <c r="M54" s="53" t="str">
        <f>IFERROR(L54/H54,"N/A")</f>
        <v>N/A</v>
      </c>
      <c r="N54" s="184">
        <f>SUM(N51:N53)</f>
        <v>0</v>
      </c>
    </row>
    <row r="55" spans="1:14" ht="13.5" thickBot="1" x14ac:dyDescent="0.25">
      <c r="A55" s="30"/>
      <c r="B55" s="30"/>
      <c r="C55" s="30"/>
      <c r="D55" s="30"/>
      <c r="E55" s="30"/>
      <c r="F55" s="30"/>
    </row>
    <row r="56" spans="1:14" s="58" customFormat="1" x14ac:dyDescent="0.2">
      <c r="A56" s="16" t="s">
        <v>90</v>
      </c>
      <c r="B56" s="11"/>
      <c r="C56" s="11"/>
      <c r="D56" s="11"/>
      <c r="E56" s="11"/>
      <c r="F56" s="10"/>
      <c r="G56" s="9"/>
      <c r="H56" s="9"/>
      <c r="I56" s="9"/>
      <c r="J56" s="9"/>
      <c r="K56" s="9"/>
      <c r="L56" s="9"/>
      <c r="M56" s="8"/>
      <c r="N56" s="7"/>
    </row>
    <row r="57" spans="1:14" x14ac:dyDescent="0.2">
      <c r="A57" s="62" t="s">
        <v>91</v>
      </c>
      <c r="B57" s="63"/>
      <c r="C57" s="63"/>
      <c r="D57" s="63"/>
      <c r="E57" s="63"/>
      <c r="F57" s="56"/>
      <c r="G57" s="15"/>
      <c r="H57" s="15"/>
      <c r="I57" s="15"/>
      <c r="J57" s="15"/>
      <c r="K57" s="15"/>
      <c r="L57" s="15"/>
      <c r="M57" s="14"/>
      <c r="N57" s="13"/>
    </row>
    <row r="58" spans="1:14" ht="33.75" x14ac:dyDescent="0.2">
      <c r="A58" s="48" t="s">
        <v>84</v>
      </c>
      <c r="B58" s="49"/>
      <c r="C58" s="50"/>
      <c r="D58" s="50"/>
      <c r="E58" s="50"/>
      <c r="F58" s="50"/>
      <c r="G58" s="34" t="s">
        <v>37</v>
      </c>
      <c r="H58" s="34" t="s">
        <v>38</v>
      </c>
      <c r="I58" s="34" t="s">
        <v>39</v>
      </c>
      <c r="J58" s="34" t="s">
        <v>40</v>
      </c>
      <c r="K58" s="34" t="s">
        <v>41</v>
      </c>
      <c r="L58" s="34" t="s">
        <v>42</v>
      </c>
      <c r="M58" s="45" t="s">
        <v>43</v>
      </c>
      <c r="N58" s="46" t="s">
        <v>44</v>
      </c>
    </row>
    <row r="59" spans="1:14" x14ac:dyDescent="0.2">
      <c r="A59" s="289" t="s">
        <v>92</v>
      </c>
      <c r="B59" s="290"/>
      <c r="C59" s="291"/>
      <c r="D59" s="292"/>
      <c r="E59" s="293"/>
      <c r="F59" s="32"/>
      <c r="G59" s="286">
        <v>300</v>
      </c>
      <c r="H59" s="277">
        <v>0</v>
      </c>
      <c r="I59" s="178">
        <f t="shared" ref="I59:I61" si="32">G59-H59</f>
        <v>300</v>
      </c>
      <c r="J59" s="306">
        <v>0</v>
      </c>
      <c r="K59" s="306">
        <v>0</v>
      </c>
      <c r="L59" s="178">
        <f>SUM(J59:K59)</f>
        <v>0</v>
      </c>
      <c r="M59" s="33" t="str">
        <f>IFERROR(L59/H59,"N/A")</f>
        <v>N/A</v>
      </c>
      <c r="N59" s="323"/>
    </row>
    <row r="60" spans="1:14" x14ac:dyDescent="0.2">
      <c r="A60" s="294"/>
      <c r="B60" s="290"/>
      <c r="C60" s="291"/>
      <c r="D60" s="292"/>
      <c r="E60" s="293"/>
      <c r="F60" s="32"/>
      <c r="G60" s="286">
        <v>0</v>
      </c>
      <c r="H60" s="277">
        <v>0</v>
      </c>
      <c r="I60" s="182">
        <f t="shared" si="32"/>
        <v>0</v>
      </c>
      <c r="J60" s="306">
        <v>0</v>
      </c>
      <c r="K60" s="309">
        <v>0</v>
      </c>
      <c r="L60" s="182">
        <f>SUM(J60:K60)</f>
        <v>0</v>
      </c>
      <c r="M60" s="31" t="str">
        <f>IFERROR(L60/H60,"N/A")</f>
        <v>N/A</v>
      </c>
      <c r="N60" s="322">
        <v>0</v>
      </c>
    </row>
    <row r="61" spans="1:14" x14ac:dyDescent="0.2">
      <c r="A61" s="294"/>
      <c r="B61" s="290"/>
      <c r="C61" s="291"/>
      <c r="D61" s="292"/>
      <c r="E61" s="293"/>
      <c r="F61" s="32"/>
      <c r="G61" s="286">
        <v>0</v>
      </c>
      <c r="H61" s="277">
        <v>0</v>
      </c>
      <c r="I61" s="178">
        <f t="shared" si="32"/>
        <v>0</v>
      </c>
      <c r="J61" s="306">
        <v>0</v>
      </c>
      <c r="K61" s="306">
        <v>0</v>
      </c>
      <c r="L61" s="178">
        <f t="shared" ref="L61" si="33">SUM(J61:K61)</f>
        <v>0</v>
      </c>
      <c r="M61" s="33" t="str">
        <f t="shared" ref="M61" si="34">IFERROR(L61/H61,"N/A")</f>
        <v>N/A</v>
      </c>
      <c r="N61" s="323">
        <v>0</v>
      </c>
    </row>
    <row r="62" spans="1:14" ht="13.5" thickBot="1" x14ac:dyDescent="0.25">
      <c r="A62" s="51"/>
      <c r="B62" s="47"/>
      <c r="C62" s="171" t="s">
        <v>93</v>
      </c>
      <c r="D62" s="172"/>
      <c r="E62" s="172"/>
      <c r="F62" s="52"/>
      <c r="G62" s="183">
        <f t="shared" ref="G62:L62" si="35">SUM(G59:G61)</f>
        <v>300</v>
      </c>
      <c r="H62" s="183">
        <f t="shared" si="35"/>
        <v>0</v>
      </c>
      <c r="I62" s="183">
        <f t="shared" si="35"/>
        <v>300</v>
      </c>
      <c r="J62" s="183">
        <f t="shared" si="35"/>
        <v>0</v>
      </c>
      <c r="K62" s="183">
        <f t="shared" si="35"/>
        <v>0</v>
      </c>
      <c r="L62" s="183">
        <f t="shared" si="35"/>
        <v>0</v>
      </c>
      <c r="M62" s="53" t="str">
        <f>IFERROR(L62/H62,"N/A")</f>
        <v>N/A</v>
      </c>
      <c r="N62" s="184">
        <f>SUM(N59:N61)</f>
        <v>0</v>
      </c>
    </row>
    <row r="63" spans="1:14" ht="13.5" thickBot="1" x14ac:dyDescent="0.25">
      <c r="A63" s="30"/>
      <c r="B63" s="30"/>
      <c r="C63" s="30"/>
      <c r="D63" s="30"/>
      <c r="E63" s="30"/>
      <c r="F63" s="30"/>
    </row>
    <row r="64" spans="1:14" s="58" customFormat="1" x14ac:dyDescent="0.2">
      <c r="A64" s="12" t="s">
        <v>94</v>
      </c>
      <c r="B64" s="11"/>
      <c r="C64" s="11"/>
      <c r="D64" s="11"/>
      <c r="E64" s="11"/>
      <c r="F64" s="10"/>
      <c r="G64" s="9"/>
      <c r="H64" s="9"/>
      <c r="I64" s="9"/>
      <c r="J64" s="9"/>
      <c r="K64" s="9"/>
      <c r="L64" s="9"/>
      <c r="M64" s="8"/>
      <c r="N64" s="7"/>
    </row>
    <row r="65" spans="1:14" x14ac:dyDescent="0.2">
      <c r="A65" s="62" t="s">
        <v>95</v>
      </c>
      <c r="B65" s="63"/>
      <c r="C65" s="63"/>
      <c r="D65" s="63"/>
      <c r="E65" s="63"/>
      <c r="F65" s="56"/>
      <c r="G65" s="15"/>
      <c r="H65" s="15"/>
      <c r="I65" s="15"/>
      <c r="J65" s="15"/>
      <c r="K65" s="15"/>
      <c r="L65" s="15"/>
      <c r="M65" s="14"/>
      <c r="N65" s="13"/>
    </row>
    <row r="66" spans="1:14" ht="33.75" x14ac:dyDescent="0.2">
      <c r="A66" s="48" t="s">
        <v>84</v>
      </c>
      <c r="B66" s="49"/>
      <c r="C66" s="50"/>
      <c r="D66" s="50"/>
      <c r="E66" s="50"/>
      <c r="F66" s="50"/>
      <c r="G66" s="34" t="s">
        <v>37</v>
      </c>
      <c r="H66" s="34" t="s">
        <v>38</v>
      </c>
      <c r="I66" s="34" t="s">
        <v>39</v>
      </c>
      <c r="J66" s="34" t="s">
        <v>40</v>
      </c>
      <c r="K66" s="34" t="s">
        <v>41</v>
      </c>
      <c r="L66" s="34" t="s">
        <v>42</v>
      </c>
      <c r="M66" s="45" t="s">
        <v>43</v>
      </c>
      <c r="N66" s="46" t="s">
        <v>44</v>
      </c>
    </row>
    <row r="67" spans="1:14" x14ac:dyDescent="0.2">
      <c r="A67" s="289" t="s">
        <v>96</v>
      </c>
      <c r="B67" s="290"/>
      <c r="C67" s="291"/>
      <c r="D67" s="292"/>
      <c r="E67" s="293"/>
      <c r="F67" s="32"/>
      <c r="G67" s="277">
        <v>7800</v>
      </c>
      <c r="H67" s="277">
        <f>6800-5460</f>
        <v>1340</v>
      </c>
      <c r="I67" s="178">
        <f t="shared" ref="I67:I70" si="36">G67-H67</f>
        <v>6460</v>
      </c>
      <c r="J67" s="307">
        <v>331</v>
      </c>
      <c r="K67" s="306">
        <v>1009</v>
      </c>
      <c r="L67" s="178">
        <f>SUM(J67:K67)</f>
        <v>1340</v>
      </c>
      <c r="M67" s="33">
        <f>IFERROR(L67/H67,"N/A")</f>
        <v>1</v>
      </c>
      <c r="N67" s="324">
        <v>5505</v>
      </c>
    </row>
    <row r="68" spans="1:14" x14ac:dyDescent="0.2">
      <c r="A68" s="294" t="s">
        <v>97</v>
      </c>
      <c r="B68" s="290"/>
      <c r="C68" s="291"/>
      <c r="D68" s="292"/>
      <c r="E68" s="293"/>
      <c r="F68" s="32"/>
      <c r="G68" s="277">
        <v>1000</v>
      </c>
      <c r="H68" s="277">
        <v>0</v>
      </c>
      <c r="I68" s="178">
        <f t="shared" si="36"/>
        <v>1000</v>
      </c>
      <c r="J68" s="306">
        <v>0</v>
      </c>
      <c r="K68" s="306">
        <v>0</v>
      </c>
      <c r="L68" s="178">
        <f t="shared" ref="L68:L70" si="37">SUM(J68:K68)</f>
        <v>0</v>
      </c>
      <c r="M68" s="33" t="str">
        <f t="shared" ref="M68:M70" si="38">IFERROR(L68/H68,"N/A")</f>
        <v>N/A</v>
      </c>
      <c r="N68" s="323">
        <v>0</v>
      </c>
    </row>
    <row r="69" spans="1:14" x14ac:dyDescent="0.2">
      <c r="A69" s="294"/>
      <c r="B69" s="290"/>
      <c r="C69" s="291"/>
      <c r="D69" s="292"/>
      <c r="E69" s="293"/>
      <c r="F69" s="32"/>
      <c r="G69" s="277">
        <v>0</v>
      </c>
      <c r="H69" s="277">
        <v>0</v>
      </c>
      <c r="I69" s="178">
        <f t="shared" si="36"/>
        <v>0</v>
      </c>
      <c r="J69" s="306">
        <v>0</v>
      </c>
      <c r="K69" s="306">
        <v>0</v>
      </c>
      <c r="L69" s="178">
        <f t="shared" si="37"/>
        <v>0</v>
      </c>
      <c r="M69" s="33" t="str">
        <f t="shared" si="38"/>
        <v>N/A</v>
      </c>
      <c r="N69" s="323">
        <v>0</v>
      </c>
    </row>
    <row r="70" spans="1:14" x14ac:dyDescent="0.2">
      <c r="A70" s="294"/>
      <c r="B70" s="290"/>
      <c r="C70" s="291"/>
      <c r="D70" s="292"/>
      <c r="E70" s="293"/>
      <c r="F70" s="32"/>
      <c r="G70" s="277">
        <v>0</v>
      </c>
      <c r="H70" s="277">
        <v>0</v>
      </c>
      <c r="I70" s="178">
        <f t="shared" si="36"/>
        <v>0</v>
      </c>
      <c r="J70" s="306">
        <v>0</v>
      </c>
      <c r="K70" s="306">
        <v>0</v>
      </c>
      <c r="L70" s="178">
        <f t="shared" si="37"/>
        <v>0</v>
      </c>
      <c r="M70" s="33" t="str">
        <f t="shared" si="38"/>
        <v>N/A</v>
      </c>
      <c r="N70" s="323">
        <v>0</v>
      </c>
    </row>
    <row r="71" spans="1:14" ht="13.5" thickBot="1" x14ac:dyDescent="0.25">
      <c r="A71" s="51"/>
      <c r="B71" s="47"/>
      <c r="C71" s="171" t="s">
        <v>98</v>
      </c>
      <c r="D71" s="172"/>
      <c r="E71" s="172"/>
      <c r="F71" s="52"/>
      <c r="G71" s="183">
        <f t="shared" ref="G71:L71" si="39">SUM(G67:G70)</f>
        <v>8800</v>
      </c>
      <c r="H71" s="183">
        <f t="shared" si="39"/>
        <v>1340</v>
      </c>
      <c r="I71" s="183">
        <f t="shared" si="39"/>
        <v>7460</v>
      </c>
      <c r="J71" s="183">
        <f t="shared" si="39"/>
        <v>331</v>
      </c>
      <c r="K71" s="183">
        <f t="shared" si="39"/>
        <v>1009</v>
      </c>
      <c r="L71" s="183">
        <f t="shared" si="39"/>
        <v>1340</v>
      </c>
      <c r="M71" s="53">
        <f>IFERROR(L71/H71,"N/A")</f>
        <v>1</v>
      </c>
      <c r="N71" s="184">
        <f>SUM(N67:N70)</f>
        <v>5505</v>
      </c>
    </row>
    <row r="72" spans="1:14" ht="13.5" thickBot="1" x14ac:dyDescent="0.25">
      <c r="A72" s="30"/>
      <c r="B72" s="30"/>
      <c r="C72" s="30"/>
      <c r="D72" s="30"/>
      <c r="E72" s="30"/>
      <c r="F72" s="30"/>
    </row>
    <row r="73" spans="1:14" s="58" customFormat="1" x14ac:dyDescent="0.2">
      <c r="A73" s="12" t="s">
        <v>99</v>
      </c>
      <c r="B73" s="11"/>
      <c r="C73" s="11"/>
      <c r="D73" s="11"/>
      <c r="E73" s="11"/>
      <c r="F73" s="10"/>
      <c r="G73" s="9"/>
      <c r="H73" s="9"/>
      <c r="I73" s="9"/>
      <c r="J73" s="9"/>
      <c r="K73" s="9"/>
      <c r="L73" s="9"/>
      <c r="M73" s="8"/>
      <c r="N73" s="7"/>
    </row>
    <row r="74" spans="1:14" x14ac:dyDescent="0.2">
      <c r="A74" s="62" t="s">
        <v>100</v>
      </c>
      <c r="B74" s="63"/>
      <c r="C74" s="63"/>
      <c r="D74" s="63"/>
      <c r="E74" s="63"/>
      <c r="F74" s="56"/>
      <c r="G74" s="15"/>
      <c r="H74" s="15"/>
      <c r="I74" s="15"/>
      <c r="J74" s="15"/>
      <c r="K74" s="15"/>
      <c r="L74" s="15"/>
      <c r="M74" s="14"/>
      <c r="N74" s="13"/>
    </row>
    <row r="75" spans="1:14" ht="33.75" x14ac:dyDescent="0.2">
      <c r="A75" s="48" t="s">
        <v>84</v>
      </c>
      <c r="B75" s="49"/>
      <c r="C75" s="50"/>
      <c r="D75" s="50"/>
      <c r="E75" s="50"/>
      <c r="F75" s="50"/>
      <c r="G75" s="34" t="s">
        <v>37</v>
      </c>
      <c r="H75" s="34" t="s">
        <v>38</v>
      </c>
      <c r="I75" s="34" t="s">
        <v>39</v>
      </c>
      <c r="J75" s="34" t="s">
        <v>40</v>
      </c>
      <c r="K75" s="34" t="s">
        <v>41</v>
      </c>
      <c r="L75" s="34" t="s">
        <v>42</v>
      </c>
      <c r="M75" s="45" t="s">
        <v>43</v>
      </c>
      <c r="N75" s="46" t="s">
        <v>44</v>
      </c>
    </row>
    <row r="76" spans="1:14" x14ac:dyDescent="0.2">
      <c r="A76" s="289"/>
      <c r="B76" s="290"/>
      <c r="C76" s="291"/>
      <c r="D76" s="292"/>
      <c r="E76" s="293"/>
      <c r="F76" s="32"/>
      <c r="G76" s="277">
        <v>0</v>
      </c>
      <c r="H76" s="277">
        <v>0</v>
      </c>
      <c r="I76" s="178">
        <f t="shared" ref="I76:I78" si="40">G76-H76</f>
        <v>0</v>
      </c>
      <c r="J76" s="306">
        <v>0</v>
      </c>
      <c r="K76" s="306">
        <v>0</v>
      </c>
      <c r="L76" s="178">
        <f>SUM(J76:K76)</f>
        <v>0</v>
      </c>
      <c r="M76" s="33" t="str">
        <f>IFERROR(L76/H76,"N/A")</f>
        <v>N/A</v>
      </c>
      <c r="N76" s="323">
        <v>0</v>
      </c>
    </row>
    <row r="77" spans="1:14" x14ac:dyDescent="0.2">
      <c r="A77" s="294"/>
      <c r="B77" s="290"/>
      <c r="C77" s="291"/>
      <c r="D77" s="292"/>
      <c r="E77" s="293"/>
      <c r="F77" s="32"/>
      <c r="G77" s="277">
        <v>0</v>
      </c>
      <c r="H77" s="277">
        <v>0</v>
      </c>
      <c r="I77" s="178">
        <f t="shared" si="40"/>
        <v>0</v>
      </c>
      <c r="J77" s="306">
        <v>0</v>
      </c>
      <c r="K77" s="306">
        <v>0</v>
      </c>
      <c r="L77" s="178">
        <f t="shared" ref="L77:L78" si="41">SUM(J77:K77)</f>
        <v>0</v>
      </c>
      <c r="M77" s="33" t="str">
        <f t="shared" ref="M77:M78" si="42">IFERROR(L77/H77,"N/A")</f>
        <v>N/A</v>
      </c>
      <c r="N77" s="323">
        <v>0</v>
      </c>
    </row>
    <row r="78" spans="1:14" x14ac:dyDescent="0.2">
      <c r="A78" s="294"/>
      <c r="B78" s="290"/>
      <c r="C78" s="291"/>
      <c r="D78" s="292"/>
      <c r="E78" s="293"/>
      <c r="F78" s="32"/>
      <c r="G78" s="277">
        <v>0</v>
      </c>
      <c r="H78" s="277">
        <v>0</v>
      </c>
      <c r="I78" s="178">
        <f t="shared" si="40"/>
        <v>0</v>
      </c>
      <c r="J78" s="306">
        <v>0</v>
      </c>
      <c r="K78" s="306">
        <v>0</v>
      </c>
      <c r="L78" s="178">
        <f t="shared" si="41"/>
        <v>0</v>
      </c>
      <c r="M78" s="33" t="str">
        <f t="shared" si="42"/>
        <v>N/A</v>
      </c>
      <c r="N78" s="323">
        <v>0</v>
      </c>
    </row>
    <row r="79" spans="1:14" ht="13.5" thickBot="1" x14ac:dyDescent="0.25">
      <c r="A79" s="51"/>
      <c r="B79" s="47"/>
      <c r="C79" s="171" t="s">
        <v>101</v>
      </c>
      <c r="D79" s="172"/>
      <c r="E79" s="172"/>
      <c r="F79" s="52"/>
      <c r="G79" s="183">
        <f t="shared" ref="G79:L79" si="43">SUM(G76:G78)</f>
        <v>0</v>
      </c>
      <c r="H79" s="183">
        <f t="shared" si="43"/>
        <v>0</v>
      </c>
      <c r="I79" s="183">
        <f t="shared" si="43"/>
        <v>0</v>
      </c>
      <c r="J79" s="183">
        <f t="shared" si="43"/>
        <v>0</v>
      </c>
      <c r="K79" s="183">
        <f t="shared" si="43"/>
        <v>0</v>
      </c>
      <c r="L79" s="183">
        <f t="shared" si="43"/>
        <v>0</v>
      </c>
      <c r="M79" s="53" t="str">
        <f>IFERROR(L79/H79,"N/A")</f>
        <v>N/A</v>
      </c>
      <c r="N79" s="184">
        <f>SUM(N76:N78)</f>
        <v>0</v>
      </c>
    </row>
    <row r="80" spans="1:14" ht="13.5" thickBot="1" x14ac:dyDescent="0.25">
      <c r="A80" s="30"/>
      <c r="B80" s="30"/>
      <c r="C80" s="30"/>
      <c r="D80" s="30"/>
      <c r="E80" s="30"/>
      <c r="F80" s="30"/>
    </row>
    <row r="81" spans="1:14" s="58" customFormat="1" x14ac:dyDescent="0.2">
      <c r="A81" s="12" t="s">
        <v>102</v>
      </c>
      <c r="B81" s="11"/>
      <c r="C81" s="11"/>
      <c r="D81" s="11"/>
      <c r="E81" s="11"/>
      <c r="F81" s="10"/>
      <c r="G81" s="9"/>
      <c r="H81" s="9"/>
      <c r="I81" s="9"/>
      <c r="J81" s="9"/>
      <c r="K81" s="9"/>
      <c r="L81" s="9"/>
      <c r="M81" s="8"/>
      <c r="N81" s="7"/>
    </row>
    <row r="82" spans="1:14" s="58" customFormat="1" ht="11.25" x14ac:dyDescent="0.2">
      <c r="A82" s="62" t="s">
        <v>103</v>
      </c>
      <c r="B82" s="55"/>
      <c r="C82" s="55"/>
      <c r="D82" s="55"/>
      <c r="E82" s="55"/>
      <c r="F82" s="56"/>
      <c r="G82" s="56"/>
      <c r="H82" s="56"/>
      <c r="I82" s="56"/>
      <c r="J82" s="56"/>
      <c r="K82" s="56"/>
      <c r="L82" s="56"/>
      <c r="M82" s="140"/>
      <c r="N82" s="57"/>
    </row>
    <row r="83" spans="1:14" s="58" customFormat="1" ht="11.25" x14ac:dyDescent="0.2">
      <c r="A83" s="67" t="s">
        <v>104</v>
      </c>
      <c r="B83" s="55"/>
      <c r="C83" s="55"/>
      <c r="D83" s="55"/>
      <c r="E83" s="55"/>
      <c r="F83" s="56"/>
      <c r="G83" s="56"/>
      <c r="H83" s="56"/>
      <c r="I83" s="56"/>
      <c r="J83" s="56"/>
      <c r="K83" s="56"/>
      <c r="L83" s="56"/>
      <c r="M83" s="140"/>
      <c r="N83" s="57"/>
    </row>
    <row r="84" spans="1:14" s="58" customFormat="1" ht="11.25" x14ac:dyDescent="0.2">
      <c r="A84" s="67" t="s">
        <v>105</v>
      </c>
      <c r="B84" s="55"/>
      <c r="C84" s="55"/>
      <c r="D84" s="55"/>
      <c r="E84" s="55"/>
      <c r="F84" s="55"/>
      <c r="G84" s="59"/>
      <c r="H84" s="59"/>
      <c r="I84" s="59"/>
      <c r="J84" s="59"/>
      <c r="K84" s="59"/>
      <c r="L84" s="59"/>
      <c r="M84" s="60"/>
      <c r="N84" s="61"/>
    </row>
    <row r="85" spans="1:14" ht="34.5" thickBot="1" x14ac:dyDescent="0.25">
      <c r="A85" s="48" t="s">
        <v>84</v>
      </c>
      <c r="B85" s="49"/>
      <c r="C85" s="50"/>
      <c r="D85" s="50"/>
      <c r="E85" s="50"/>
      <c r="F85" s="50"/>
      <c r="G85" s="34" t="s">
        <v>37</v>
      </c>
      <c r="H85" s="34" t="s">
        <v>38</v>
      </c>
      <c r="I85" s="34" t="s">
        <v>39</v>
      </c>
      <c r="J85" s="34" t="s">
        <v>40</v>
      </c>
      <c r="K85" s="34" t="s">
        <v>41</v>
      </c>
      <c r="L85" s="34" t="s">
        <v>42</v>
      </c>
      <c r="M85" s="45" t="s">
        <v>43</v>
      </c>
      <c r="N85" s="46" t="s">
        <v>44</v>
      </c>
    </row>
    <row r="86" spans="1:14" ht="13.5" thickBot="1" x14ac:dyDescent="0.25">
      <c r="A86" s="295" t="s">
        <v>106</v>
      </c>
      <c r="B86" s="296"/>
      <c r="C86" s="297"/>
      <c r="D86" s="32"/>
      <c r="E86" s="95" t="s">
        <v>107</v>
      </c>
      <c r="F86" s="96">
        <f>IFERROR(H88/H90,"N/A")</f>
        <v>0</v>
      </c>
      <c r="G86" s="286">
        <v>0</v>
      </c>
      <c r="H86" s="286">
        <v>0</v>
      </c>
      <c r="I86" s="185">
        <f>G86-H86</f>
        <v>0</v>
      </c>
      <c r="J86" s="308">
        <v>0</v>
      </c>
      <c r="K86" s="308">
        <v>0</v>
      </c>
      <c r="L86" s="178">
        <f>SUM(J86:K86)</f>
        <v>0</v>
      </c>
      <c r="M86" s="33" t="str">
        <f>IFERROR(L86/H86,"N/A")</f>
        <v>N/A</v>
      </c>
      <c r="N86" s="323">
        <v>0</v>
      </c>
    </row>
    <row r="87" spans="1:14" ht="13.5" thickBot="1" x14ac:dyDescent="0.25">
      <c r="A87" s="298"/>
      <c r="B87" s="296"/>
      <c r="C87" s="299"/>
      <c r="D87" s="32"/>
      <c r="E87" s="95" t="s">
        <v>107</v>
      </c>
      <c r="F87" s="96" t="str">
        <f>IFERROR(H89/H91,"N/A")</f>
        <v>N/A</v>
      </c>
      <c r="G87" s="286">
        <v>0</v>
      </c>
      <c r="H87" s="286">
        <v>0</v>
      </c>
      <c r="I87" s="185">
        <f t="shared" ref="I87" si="44">G87-H87</f>
        <v>0</v>
      </c>
      <c r="J87" s="308">
        <v>0</v>
      </c>
      <c r="K87" s="308">
        <v>0</v>
      </c>
      <c r="L87" s="185">
        <f>SUM(J87:K87)</f>
        <v>0</v>
      </c>
      <c r="M87" s="43" t="str">
        <f>IFERROR(L87/H87,"N/A")</f>
        <v>N/A</v>
      </c>
      <c r="N87" s="325">
        <v>0</v>
      </c>
    </row>
    <row r="88" spans="1:14" ht="13.5" thickBot="1" x14ac:dyDescent="0.25">
      <c r="A88" s="51"/>
      <c r="B88" s="47"/>
      <c r="C88" s="171" t="s">
        <v>108</v>
      </c>
      <c r="D88" s="172"/>
      <c r="E88" s="172"/>
      <c r="F88" s="173"/>
      <c r="G88" s="186">
        <f>SUM(G86:G87)</f>
        <v>0</v>
      </c>
      <c r="H88" s="186">
        <f>SUM(H86:H87)</f>
        <v>0</v>
      </c>
      <c r="I88" s="186">
        <f>SUM(I86:I87)</f>
        <v>0</v>
      </c>
      <c r="J88" s="186">
        <f t="shared" ref="J88:L88" si="45">SUM(J86:J87)</f>
        <v>0</v>
      </c>
      <c r="K88" s="186">
        <f t="shared" si="45"/>
        <v>0</v>
      </c>
      <c r="L88" s="186">
        <f t="shared" si="45"/>
        <v>0</v>
      </c>
      <c r="M88" s="174" t="str">
        <f>IFERROR(L88/H88,"N/A")</f>
        <v>N/A</v>
      </c>
      <c r="N88" s="187">
        <f>SUM(N86:N87)</f>
        <v>0</v>
      </c>
    </row>
    <row r="89" spans="1:14" ht="13.5" thickBot="1" x14ac:dyDescent="0.25">
      <c r="A89" s="30"/>
      <c r="B89" s="30"/>
      <c r="C89" s="30"/>
      <c r="D89" s="30"/>
      <c r="E89" s="30"/>
      <c r="F89" s="30"/>
    </row>
    <row r="90" spans="1:14" ht="15.75" thickBot="1" x14ac:dyDescent="0.3">
      <c r="A90" s="6"/>
      <c r="B90" s="4"/>
      <c r="C90" s="5" t="s">
        <v>109</v>
      </c>
      <c r="D90" s="4"/>
      <c r="E90" s="4"/>
      <c r="F90" s="3"/>
      <c r="G90" s="188">
        <f t="shared" ref="G90:L90" si="46">SUM(G88,G79,G71,G62,G54,G46,G38)</f>
        <v>237587</v>
      </c>
      <c r="H90" s="188">
        <f t="shared" si="46"/>
        <v>145566</v>
      </c>
      <c r="I90" s="188">
        <f t="shared" si="46"/>
        <v>92021</v>
      </c>
      <c r="J90" s="188">
        <f t="shared" si="46"/>
        <v>74394.42</v>
      </c>
      <c r="K90" s="188">
        <f t="shared" si="46"/>
        <v>71172</v>
      </c>
      <c r="L90" s="188">
        <f t="shared" si="46"/>
        <v>145566.41999999998</v>
      </c>
      <c r="M90" s="2">
        <f>IFERROR(L90/H90,"N/A")</f>
        <v>1.0000028852891472</v>
      </c>
      <c r="N90" s="189">
        <f>SUM(N88,N79,N71,N62,N54,N46,N38)</f>
        <v>253500.5</v>
      </c>
    </row>
    <row r="91" spans="1:14" ht="15" customHeight="1" thickBot="1" x14ac:dyDescent="0.25">
      <c r="A91" s="30"/>
      <c r="B91" s="30"/>
      <c r="C91" s="30"/>
      <c r="D91" s="30"/>
      <c r="E91" s="30"/>
      <c r="F91" s="30"/>
    </row>
    <row r="92" spans="1:14" s="208" customFormat="1" ht="15" x14ac:dyDescent="0.25">
      <c r="A92" s="206" t="s">
        <v>24</v>
      </c>
      <c r="B92" s="11"/>
      <c r="C92" s="11"/>
      <c r="D92" s="11"/>
      <c r="E92" s="11"/>
      <c r="F92" s="11"/>
      <c r="G92" s="11"/>
      <c r="H92" s="11"/>
      <c r="I92" s="11"/>
      <c r="J92" s="11"/>
      <c r="K92" s="11"/>
      <c r="L92" s="11"/>
      <c r="M92" s="11"/>
      <c r="N92" s="207"/>
    </row>
    <row r="93" spans="1:14" s="208" customFormat="1" ht="14.25" x14ac:dyDescent="0.2">
      <c r="A93" s="209" t="s">
        <v>110</v>
      </c>
      <c r="B93" s="210"/>
      <c r="C93" s="210"/>
      <c r="D93" s="210"/>
      <c r="E93" s="210"/>
      <c r="F93" s="210"/>
      <c r="G93" s="210"/>
      <c r="H93" s="210"/>
      <c r="I93" s="210"/>
      <c r="J93" s="210"/>
      <c r="K93" s="210"/>
      <c r="L93" s="210"/>
      <c r="M93" s="210"/>
      <c r="N93" s="211"/>
    </row>
    <row r="94" spans="1:14" s="208" customFormat="1" ht="15" x14ac:dyDescent="0.25">
      <c r="A94" s="209" t="s">
        <v>111</v>
      </c>
      <c r="B94" s="210"/>
      <c r="C94" s="210"/>
      <c r="D94" s="210"/>
      <c r="E94" s="210"/>
      <c r="F94" s="210"/>
      <c r="G94" s="210"/>
      <c r="H94" s="210"/>
      <c r="I94" s="210"/>
      <c r="J94" s="210"/>
      <c r="K94" s="210"/>
      <c r="L94" s="210"/>
      <c r="M94" s="210"/>
      <c r="N94" s="211"/>
    </row>
    <row r="95" spans="1:14" s="208" customFormat="1" ht="15" x14ac:dyDescent="0.25">
      <c r="A95" s="209" t="s">
        <v>112</v>
      </c>
      <c r="B95" s="210"/>
      <c r="C95" s="210"/>
      <c r="D95" s="210"/>
      <c r="E95" s="210"/>
      <c r="F95" s="210"/>
      <c r="G95" s="210"/>
      <c r="H95" s="210"/>
      <c r="I95" s="210"/>
      <c r="J95" s="210"/>
      <c r="K95" s="210"/>
      <c r="L95" s="210"/>
      <c r="M95" s="210"/>
      <c r="N95" s="211"/>
    </row>
    <row r="96" spans="1:14" s="208" customFormat="1" ht="45" customHeight="1" x14ac:dyDescent="0.2">
      <c r="A96" s="212" t="s">
        <v>113</v>
      </c>
      <c r="B96" s="213"/>
      <c r="C96" s="213" t="s">
        <v>84</v>
      </c>
      <c r="I96" s="214" t="s">
        <v>114</v>
      </c>
      <c r="J96" s="214" t="s">
        <v>115</v>
      </c>
      <c r="K96" s="214" t="s">
        <v>116</v>
      </c>
      <c r="L96" s="214" t="s">
        <v>117</v>
      </c>
      <c r="M96" s="162" t="s">
        <v>118</v>
      </c>
      <c r="N96" s="215" t="s">
        <v>119</v>
      </c>
    </row>
    <row r="97" spans="1:14" s="208" customFormat="1" ht="15" customHeight="1" x14ac:dyDescent="0.2">
      <c r="A97" s="216" t="s">
        <v>120</v>
      </c>
      <c r="B97" s="217"/>
      <c r="C97" s="217"/>
      <c r="I97" s="218"/>
      <c r="J97" s="218"/>
      <c r="K97" s="218"/>
      <c r="L97" s="218"/>
      <c r="M97" s="25"/>
      <c r="N97" s="153"/>
    </row>
    <row r="98" spans="1:14" s="208" customFormat="1" ht="15" customHeight="1" x14ac:dyDescent="0.2">
      <c r="A98" s="300"/>
      <c r="B98" s="301"/>
      <c r="C98" s="301"/>
      <c r="I98" s="277">
        <v>0</v>
      </c>
      <c r="J98" s="309"/>
      <c r="K98" s="309">
        <v>0</v>
      </c>
      <c r="L98" s="192">
        <f t="shared" ref="L98:L99" si="47">SUM(J98:K98)</f>
        <v>0</v>
      </c>
      <c r="M98" s="25"/>
      <c r="N98" s="153"/>
    </row>
    <row r="99" spans="1:14" s="208" customFormat="1" ht="15" customHeight="1" x14ac:dyDescent="0.2">
      <c r="A99" s="300"/>
      <c r="B99" s="301"/>
      <c r="C99" s="301"/>
      <c r="I99" s="277">
        <v>0</v>
      </c>
      <c r="J99" s="309">
        <v>0</v>
      </c>
      <c r="K99" s="309">
        <v>0</v>
      </c>
      <c r="L99" s="192">
        <f t="shared" si="47"/>
        <v>0</v>
      </c>
      <c r="M99" s="25"/>
      <c r="N99" s="153"/>
    </row>
    <row r="100" spans="1:14" s="208" customFormat="1" x14ac:dyDescent="0.2">
      <c r="A100" s="219" t="s">
        <v>121</v>
      </c>
      <c r="B100" s="217"/>
      <c r="I100" s="218"/>
      <c r="J100" s="218"/>
      <c r="K100" s="218"/>
      <c r="L100" s="218"/>
      <c r="M100" s="25"/>
      <c r="N100" s="153"/>
    </row>
    <row r="101" spans="1:14" s="208" customFormat="1" ht="15" customHeight="1" x14ac:dyDescent="0.2">
      <c r="A101" s="300"/>
      <c r="B101" s="301"/>
      <c r="I101" s="277">
        <v>0</v>
      </c>
      <c r="J101" s="309">
        <v>0</v>
      </c>
      <c r="K101" s="309">
        <v>0</v>
      </c>
      <c r="L101" s="192">
        <f t="shared" ref="L101:L111" si="48">SUM(J101:K101)</f>
        <v>0</v>
      </c>
      <c r="M101" s="25"/>
      <c r="N101" s="153"/>
    </row>
    <row r="102" spans="1:14" s="208" customFormat="1" ht="15" customHeight="1" x14ac:dyDescent="0.2">
      <c r="A102" s="300"/>
      <c r="B102" s="301"/>
      <c r="I102" s="277">
        <v>0</v>
      </c>
      <c r="J102" s="309">
        <v>0</v>
      </c>
      <c r="K102" s="309">
        <v>0</v>
      </c>
      <c r="L102" s="192">
        <f t="shared" si="48"/>
        <v>0</v>
      </c>
      <c r="M102" s="25"/>
      <c r="N102" s="153"/>
    </row>
    <row r="103" spans="1:14" s="208" customFormat="1" x14ac:dyDescent="0.2">
      <c r="A103" s="219" t="s">
        <v>122</v>
      </c>
      <c r="B103" s="217"/>
      <c r="I103" s="218"/>
      <c r="J103" s="218"/>
      <c r="K103" s="218"/>
      <c r="L103" s="218"/>
      <c r="M103" s="25"/>
      <c r="N103" s="153"/>
    </row>
    <row r="104" spans="1:14" s="208" customFormat="1" ht="15" customHeight="1" x14ac:dyDescent="0.2">
      <c r="A104" s="300"/>
      <c r="B104" s="301"/>
      <c r="I104" s="277">
        <v>0</v>
      </c>
      <c r="J104" s="309">
        <v>0</v>
      </c>
      <c r="K104" s="309">
        <v>0</v>
      </c>
      <c r="L104" s="192">
        <f t="shared" ref="L104:L105" si="49">SUM(J104:K104)</f>
        <v>0</v>
      </c>
      <c r="M104" s="25"/>
      <c r="N104" s="153"/>
    </row>
    <row r="105" spans="1:14" s="208" customFormat="1" ht="15" customHeight="1" x14ac:dyDescent="0.2">
      <c r="A105" s="300"/>
      <c r="B105" s="301"/>
      <c r="I105" s="277">
        <v>0</v>
      </c>
      <c r="J105" s="309">
        <v>0</v>
      </c>
      <c r="K105" s="309">
        <v>0</v>
      </c>
      <c r="L105" s="192">
        <f t="shared" si="49"/>
        <v>0</v>
      </c>
      <c r="M105" s="25"/>
      <c r="N105" s="153"/>
    </row>
    <row r="106" spans="1:14" s="208" customFormat="1" x14ac:dyDescent="0.2">
      <c r="A106" s="219" t="s">
        <v>123</v>
      </c>
      <c r="B106" s="217"/>
      <c r="I106" s="218"/>
      <c r="J106" s="218"/>
      <c r="K106" s="218"/>
      <c r="L106" s="218"/>
      <c r="M106" s="70"/>
      <c r="N106" s="154"/>
    </row>
    <row r="107" spans="1:14" s="208" customFormat="1" ht="15" customHeight="1" x14ac:dyDescent="0.2">
      <c r="A107" s="300"/>
      <c r="B107" s="301"/>
      <c r="I107" s="277">
        <v>0</v>
      </c>
      <c r="J107" s="309">
        <v>0</v>
      </c>
      <c r="K107" s="309">
        <v>0</v>
      </c>
      <c r="L107" s="192">
        <f t="shared" ref="L107:L108" si="50">SUM(J107:K107)</f>
        <v>0</v>
      </c>
      <c r="M107" s="25"/>
      <c r="N107" s="153"/>
    </row>
    <row r="108" spans="1:14" s="208" customFormat="1" ht="15" customHeight="1" x14ac:dyDescent="0.2">
      <c r="A108" s="300"/>
      <c r="B108" s="301"/>
      <c r="I108" s="277">
        <v>0</v>
      </c>
      <c r="J108" s="309">
        <v>0</v>
      </c>
      <c r="K108" s="309">
        <v>0</v>
      </c>
      <c r="L108" s="192">
        <f t="shared" si="50"/>
        <v>0</v>
      </c>
      <c r="M108" s="25"/>
      <c r="N108" s="153"/>
    </row>
    <row r="109" spans="1:14" s="208" customFormat="1" x14ac:dyDescent="0.2">
      <c r="A109" s="219" t="s">
        <v>124</v>
      </c>
      <c r="B109" s="217"/>
      <c r="I109" s="218"/>
      <c r="J109" s="218"/>
      <c r="K109" s="218"/>
      <c r="L109" s="218"/>
      <c r="M109" s="70"/>
      <c r="N109" s="154"/>
    </row>
    <row r="110" spans="1:14" s="208" customFormat="1" ht="15" customHeight="1" x14ac:dyDescent="0.2">
      <c r="A110" s="300"/>
      <c r="B110" s="301"/>
      <c r="I110" s="277">
        <v>0</v>
      </c>
      <c r="J110" s="309">
        <v>0</v>
      </c>
      <c r="K110" s="309">
        <v>0</v>
      </c>
      <c r="L110" s="192">
        <f t="shared" si="48"/>
        <v>0</v>
      </c>
      <c r="M110" s="25"/>
      <c r="N110" s="153"/>
    </row>
    <row r="111" spans="1:14" s="208" customFormat="1" ht="15" customHeight="1" x14ac:dyDescent="0.2">
      <c r="A111" s="300"/>
      <c r="B111" s="301"/>
      <c r="I111" s="277">
        <v>0</v>
      </c>
      <c r="J111" s="309">
        <v>0</v>
      </c>
      <c r="K111" s="309">
        <v>0</v>
      </c>
      <c r="L111" s="192">
        <f t="shared" si="48"/>
        <v>0</v>
      </c>
      <c r="M111" s="25"/>
      <c r="N111" s="153"/>
    </row>
    <row r="112" spans="1:14" s="208" customFormat="1" x14ac:dyDescent="0.2">
      <c r="A112" s="216" t="s">
        <v>125</v>
      </c>
      <c r="B112" s="217"/>
      <c r="I112" s="218"/>
      <c r="J112" s="218"/>
      <c r="K112" s="218"/>
      <c r="L112" s="218"/>
      <c r="M112" s="70"/>
      <c r="N112" s="154"/>
    </row>
    <row r="113" spans="1:14" s="208" customFormat="1" ht="15" customHeight="1" x14ac:dyDescent="0.2">
      <c r="A113" s="300" t="s">
        <v>126</v>
      </c>
      <c r="B113" s="301" t="s">
        <v>127</v>
      </c>
      <c r="I113" s="277">
        <v>77820</v>
      </c>
      <c r="J113" s="309">
        <v>38902.800000000003</v>
      </c>
      <c r="K113" s="309">
        <v>54149</v>
      </c>
      <c r="L113" s="192">
        <f t="shared" ref="L113:L114" si="51">SUM(J113:K113)</f>
        <v>93051.8</v>
      </c>
      <c r="M113" s="25"/>
      <c r="N113" s="153"/>
    </row>
    <row r="114" spans="1:14" s="208" customFormat="1" ht="15" customHeight="1" x14ac:dyDescent="0.2">
      <c r="A114" s="300" t="s">
        <v>128</v>
      </c>
      <c r="B114" s="301" t="s">
        <v>129</v>
      </c>
      <c r="I114" s="277">
        <v>14201</v>
      </c>
      <c r="J114" s="309">
        <v>7110.02</v>
      </c>
      <c r="K114" s="309">
        <v>7772</v>
      </c>
      <c r="L114" s="192">
        <f t="shared" si="51"/>
        <v>14882.02</v>
      </c>
      <c r="M114" s="25"/>
      <c r="N114" s="153"/>
    </row>
    <row r="115" spans="1:14" s="208" customFormat="1" ht="15.75" thickBot="1" x14ac:dyDescent="0.3">
      <c r="A115" s="220" t="s">
        <v>130</v>
      </c>
      <c r="B115" s="204"/>
      <c r="C115" s="204"/>
      <c r="D115" s="221" t="s">
        <v>131</v>
      </c>
      <c r="E115" s="222"/>
      <c r="F115" s="222"/>
      <c r="G115" s="222"/>
      <c r="H115" s="222"/>
      <c r="I115" s="193">
        <f>SUM(I97:I114)</f>
        <v>92021</v>
      </c>
      <c r="J115" s="193">
        <f t="shared" ref="J115:L115" si="52">SUM(J97:J114)</f>
        <v>46012.820000000007</v>
      </c>
      <c r="K115" s="193">
        <f t="shared" si="52"/>
        <v>61921</v>
      </c>
      <c r="L115" s="193">
        <f t="shared" si="52"/>
        <v>107933.82</v>
      </c>
      <c r="M115" s="194">
        <f>N13-L13</f>
        <v>107934.08000000002</v>
      </c>
      <c r="N115" s="195">
        <f>IFERROR(L115-M115,"N/A")</f>
        <v>-0.26000000000931323</v>
      </c>
    </row>
    <row r="116" spans="1:14" s="208" customFormat="1" ht="13.5" thickBot="1" x14ac:dyDescent="0.25">
      <c r="A116" s="223"/>
      <c r="F116" s="79"/>
      <c r="M116" s="21"/>
      <c r="N116" s="20"/>
    </row>
    <row r="117" spans="1:14" s="208" customFormat="1" x14ac:dyDescent="0.2">
      <c r="A117" s="224" t="s">
        <v>132</v>
      </c>
      <c r="B117" s="225"/>
      <c r="C117" s="225"/>
      <c r="D117" s="225"/>
      <c r="E117" s="225"/>
      <c r="F117" s="226"/>
      <c r="G117" s="226"/>
      <c r="H117" s="226"/>
      <c r="I117" s="226"/>
      <c r="J117" s="226"/>
      <c r="K117" s="226"/>
      <c r="L117" s="226"/>
      <c r="M117" s="29"/>
      <c r="N117" s="28"/>
    </row>
    <row r="118" spans="1:14" s="208" customFormat="1" ht="13.5" thickBot="1" x14ac:dyDescent="0.25">
      <c r="A118" s="227" t="s">
        <v>133</v>
      </c>
      <c r="B118" s="228"/>
      <c r="C118" s="228"/>
      <c r="D118" s="228"/>
      <c r="E118" s="228"/>
      <c r="F118" s="229"/>
      <c r="G118" s="229"/>
      <c r="H118" s="229"/>
      <c r="I118" s="229"/>
      <c r="J118" s="229"/>
      <c r="K118" s="229"/>
      <c r="L118" s="229"/>
      <c r="M118" s="24"/>
      <c r="N118" s="23"/>
    </row>
  </sheetData>
  <sheetProtection algorithmName="SHA-512" hashValue="4FNO7u+HkQ7IpWax3oIrM3Eir6G1SQAm3/FP8EHcScJaKlp9mYAuyB9oiyiXs/51PQ2Le90kEZQos09LuCNbEQ==" saltValue="bF1pEp7Ube3Zz78gUynI2A==" spinCount="100000" sheet="1" objects="1" scenarios="1"/>
  <conditionalFormatting sqref="B106 B109 B112">
    <cfRule type="containsText" dxfId="24" priority="29" operator="containsText" text="VARIANCE">
      <formula>NOT(ISERROR(SEARCH("VARIANCE",B106)))</formula>
    </cfRule>
  </conditionalFormatting>
  <conditionalFormatting sqref="B97 B100 B103">
    <cfRule type="containsText" dxfId="23" priority="28" operator="containsText" text="VARIANCE">
      <formula>NOT(ISERROR(SEARCH("VARIANCE",B97)))</formula>
    </cfRule>
  </conditionalFormatting>
  <conditionalFormatting sqref="B98">
    <cfRule type="containsText" dxfId="22" priority="27" operator="containsText" text="VARIANCE">
      <formula>NOT(ISERROR(SEARCH("VARIANCE",B98)))</formula>
    </cfRule>
  </conditionalFormatting>
  <conditionalFormatting sqref="B99">
    <cfRule type="containsText" dxfId="21" priority="26" operator="containsText" text="VARIANCE">
      <formula>NOT(ISERROR(SEARCH("VARIANCE",B99)))</formula>
    </cfRule>
  </conditionalFormatting>
  <conditionalFormatting sqref="B101">
    <cfRule type="containsText" dxfId="20" priority="25" operator="containsText" text="VARIANCE">
      <formula>NOT(ISERROR(SEARCH("VARIANCE",B101)))</formula>
    </cfRule>
  </conditionalFormatting>
  <conditionalFormatting sqref="B102">
    <cfRule type="containsText" dxfId="19" priority="24" operator="containsText" text="VARIANCE">
      <formula>NOT(ISERROR(SEARCH("VARIANCE",B102)))</formula>
    </cfRule>
  </conditionalFormatting>
  <conditionalFormatting sqref="B104">
    <cfRule type="containsText" dxfId="18" priority="23" operator="containsText" text="VARIANCE">
      <formula>NOT(ISERROR(SEARCH("VARIANCE",B104)))</formula>
    </cfRule>
  </conditionalFormatting>
  <conditionalFormatting sqref="B105">
    <cfRule type="containsText" dxfId="17" priority="22" operator="containsText" text="VARIANCE">
      <formula>NOT(ISERROR(SEARCH("VARIANCE",B105)))</formula>
    </cfRule>
  </conditionalFormatting>
  <conditionalFormatting sqref="B107">
    <cfRule type="containsText" dxfId="16" priority="21" operator="containsText" text="VARIANCE">
      <formula>NOT(ISERROR(SEARCH("VARIANCE",B107)))</formula>
    </cfRule>
  </conditionalFormatting>
  <conditionalFormatting sqref="B108">
    <cfRule type="containsText" dxfId="15" priority="20" operator="containsText" text="VARIANCE">
      <formula>NOT(ISERROR(SEARCH("VARIANCE",B108)))</formula>
    </cfRule>
  </conditionalFormatting>
  <conditionalFormatting sqref="B110">
    <cfRule type="containsText" dxfId="14" priority="19" operator="containsText" text="VARIANCE">
      <formula>NOT(ISERROR(SEARCH("VARIANCE",B110)))</formula>
    </cfRule>
  </conditionalFormatting>
  <conditionalFormatting sqref="B111">
    <cfRule type="containsText" dxfId="13" priority="18" operator="containsText" text="VARIANCE">
      <formula>NOT(ISERROR(SEARCH("VARIANCE",B111)))</formula>
    </cfRule>
  </conditionalFormatting>
  <conditionalFormatting sqref="B113">
    <cfRule type="containsText" dxfId="12" priority="17" operator="containsText" text="VARIANCE">
      <formula>NOT(ISERROR(SEARCH("VARIANCE",B113)))</formula>
    </cfRule>
  </conditionalFormatting>
  <conditionalFormatting sqref="B114">
    <cfRule type="containsText" dxfId="11" priority="16" operator="containsText" text="VARIANCE">
      <formula>NOT(ISERROR(SEARCH("VARIANCE",B114)))</formula>
    </cfRule>
  </conditionalFormatting>
  <conditionalFormatting sqref="I97:L97">
    <cfRule type="containsText" dxfId="10" priority="15" operator="containsText" text="VARIANCE">
      <formula>NOT(ISERROR(SEARCH("VARIANCE",I97)))</formula>
    </cfRule>
  </conditionalFormatting>
  <conditionalFormatting sqref="I100:L100">
    <cfRule type="containsText" dxfId="9" priority="14" operator="containsText" text="VARIANCE">
      <formula>NOT(ISERROR(SEARCH("VARIANCE",I100)))</formula>
    </cfRule>
  </conditionalFormatting>
  <conditionalFormatting sqref="I103:L103">
    <cfRule type="containsText" dxfId="8" priority="13" operator="containsText" text="VARIANCE">
      <formula>NOT(ISERROR(SEARCH("VARIANCE",I103)))</formula>
    </cfRule>
  </conditionalFormatting>
  <conditionalFormatting sqref="I106:L106">
    <cfRule type="containsText" dxfId="7" priority="12" operator="containsText" text="VARIANCE">
      <formula>NOT(ISERROR(SEARCH("VARIANCE",I106)))</formula>
    </cfRule>
  </conditionalFormatting>
  <conditionalFormatting sqref="I109:L109">
    <cfRule type="containsText" dxfId="6" priority="11" operator="containsText" text="VARIANCE">
      <formula>NOT(ISERROR(SEARCH("VARIANCE",I109)))</formula>
    </cfRule>
  </conditionalFormatting>
  <conditionalFormatting sqref="I112:L112">
    <cfRule type="containsText" dxfId="5" priority="10" operator="containsText" text="VARIANCE">
      <formula>NOT(ISERROR(SEARCH("VARIANCE",I112)))</formula>
    </cfRule>
  </conditionalFormatting>
  <conditionalFormatting sqref="C97">
    <cfRule type="containsText" dxfId="4" priority="3" operator="containsText" text="VARIANCE">
      <formula>NOT(ISERROR(SEARCH("VARIANCE",C97)))</formula>
    </cfRule>
  </conditionalFormatting>
  <conditionalFormatting sqref="C98">
    <cfRule type="containsText" dxfId="3" priority="2" operator="containsText" text="VARIANCE">
      <formula>NOT(ISERROR(SEARCH("VARIANCE",C98)))</formula>
    </cfRule>
  </conditionalFormatting>
  <conditionalFormatting sqref="C99">
    <cfRule type="containsText" dxfId="2" priority="1" operator="containsText" text="VARIANCE">
      <formula>NOT(ISERROR(SEARCH("VARIANCE",C99)))</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86:F87" xr:uid="{00000000-0002-0000-01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100-000001000000}">
      <formula1>0.9</formula1>
      <formula2>1.1</formula2>
    </dataValidation>
    <dataValidation type="list" allowBlank="1" showInputMessage="1" showErrorMessage="1" sqref="B10" xr:uid="{00000000-0002-0000-0100-000002000000}">
      <formula1>$A$19:$A$21</formula1>
    </dataValidation>
    <dataValidation type="list" allowBlank="1" showInputMessage="1" showErrorMessage="1" sqref="C98:C99" xr:uid="{00000000-0002-0000-0100-000005000000}">
      <formula1>$F$19:$F$21</formula1>
    </dataValidation>
    <dataValidation type="decimal" errorStyle="warning" allowBlank="1" showInputMessage="1" showErrorMessage="1" errorTitle="VARIANCE REPORT REQUIRED" error="Percentages below 90% or above 110% require an explanation in the VARIANCE REPORT/NOTES column." sqref="M27:M37" xr:uid="{00000000-0002-0000-0100-000003000000}">
      <formula1>0.9</formula1>
      <formula2>1.1</formula2>
    </dataValidation>
    <dataValidation type="list" allowBlank="1" showInputMessage="1" showErrorMessage="1" sqref="C27:C37" xr:uid="{00000000-0002-0000-0100-000004000000}">
      <formula1>$C$19:$C$21</formula1>
    </dataValidation>
  </dataValidations>
  <pageMargins left="0.7" right="0.7" top="0.75" bottom="0.75" header="0.3" footer="0.3"/>
  <pageSetup scale="50" orientation="landscape" r:id="rId1"/>
  <headerFooter>
    <oddFooter>&amp;LCity of Santa Monica
Exhibit C – Program Budget&amp;C&amp;P&amp;RFiscal Year 2021-22
Human Services Grants Program</oddFooter>
  </headerFooter>
  <rowBreaks count="1" manualBreakCount="1">
    <brk id="71" max="13" man="1"/>
  </rowBreaks>
  <ignoredErrors>
    <ignoredError sqref="M6 M10:M11 M7:M9 M12:M13" formula="1"/>
    <ignoredError sqref="L98:L114"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I50"/>
  <sheetViews>
    <sheetView zoomScale="80" zoomScaleNormal="80" workbookViewId="0">
      <selection activeCell="I1" sqref="I1"/>
    </sheetView>
  </sheetViews>
  <sheetFormatPr defaultColWidth="8.85546875" defaultRowHeight="12.75" x14ac:dyDescent="0.2"/>
  <cols>
    <col min="1" max="1" width="53.7109375" style="81" customWidth="1"/>
    <col min="2" max="5" width="17.28515625" style="80" customWidth="1"/>
    <col min="6" max="8" width="17.28515625" style="42" customWidth="1"/>
    <col min="9" max="9" width="17.140625" style="82" customWidth="1"/>
    <col min="10" max="16384" width="8.85546875" style="82"/>
  </cols>
  <sheetData>
    <row r="1" spans="1:8" ht="18" x14ac:dyDescent="0.2">
      <c r="A1" s="83" t="s">
        <v>34</v>
      </c>
      <c r="B1" s="146"/>
      <c r="C1" s="85"/>
      <c r="D1" s="85"/>
      <c r="E1" s="85"/>
      <c r="F1" s="147"/>
    </row>
    <row r="2" spans="1:8" ht="18" x14ac:dyDescent="0.2">
      <c r="A2" s="83" t="s">
        <v>134</v>
      </c>
      <c r="B2" s="148"/>
      <c r="C2" s="148"/>
      <c r="D2" s="149"/>
      <c r="E2" s="149"/>
      <c r="F2" s="148"/>
      <c r="G2" s="148"/>
      <c r="H2" s="148"/>
    </row>
    <row r="3" spans="1:8" ht="9.75" customHeight="1" x14ac:dyDescent="0.2">
      <c r="A3" s="83"/>
      <c r="B3" s="148"/>
      <c r="C3" s="148"/>
      <c r="D3" s="149"/>
      <c r="E3" s="149"/>
      <c r="F3" s="148"/>
      <c r="G3" s="148"/>
      <c r="H3" s="148"/>
    </row>
    <row r="4" spans="1:8" x14ac:dyDescent="0.2">
      <c r="A4" s="84"/>
      <c r="B4" s="146"/>
      <c r="C4" s="85"/>
      <c r="D4" s="85"/>
      <c r="E4" s="85"/>
      <c r="F4" s="147"/>
    </row>
    <row r="5" spans="1:8" s="91" customFormat="1" ht="45" x14ac:dyDescent="0.2">
      <c r="A5" s="156" t="s">
        <v>135</v>
      </c>
      <c r="B5" s="150" t="s">
        <v>136</v>
      </c>
      <c r="C5" s="150" t="s">
        <v>137</v>
      </c>
      <c r="D5" s="150" t="s">
        <v>138</v>
      </c>
      <c r="E5" s="94"/>
      <c r="G5" s="94"/>
      <c r="H5" s="94"/>
    </row>
    <row r="6" spans="1:8" s="91" customFormat="1" ht="14.25" x14ac:dyDescent="0.2">
      <c r="A6" s="151" t="s">
        <v>139</v>
      </c>
      <c r="B6" s="304">
        <v>50</v>
      </c>
      <c r="C6" s="310">
        <v>57</v>
      </c>
      <c r="D6" s="310">
        <v>62</v>
      </c>
      <c r="E6" s="94"/>
      <c r="G6" s="94"/>
      <c r="H6" s="94"/>
    </row>
    <row r="7" spans="1:8" s="91" customFormat="1" ht="14.25" x14ac:dyDescent="0.2">
      <c r="A7" s="151" t="s">
        <v>140</v>
      </c>
      <c r="B7" s="304">
        <v>50</v>
      </c>
      <c r="C7" s="310">
        <v>57</v>
      </c>
      <c r="D7" s="310">
        <v>62</v>
      </c>
      <c r="E7" s="94"/>
      <c r="G7" s="94"/>
      <c r="H7" s="94"/>
    </row>
    <row r="8" spans="1:8" s="91" customFormat="1" ht="14.25" x14ac:dyDescent="0.2">
      <c r="A8" s="151" t="s">
        <v>141</v>
      </c>
      <c r="B8" s="304">
        <v>48</v>
      </c>
      <c r="C8" s="310">
        <v>56</v>
      </c>
      <c r="D8" s="310">
        <v>61</v>
      </c>
      <c r="E8" s="94"/>
      <c r="G8" s="94"/>
      <c r="H8" s="94"/>
    </row>
    <row r="9" spans="1:8" s="91" customFormat="1" ht="14.25" x14ac:dyDescent="0.2">
      <c r="A9" s="151" t="s">
        <v>142</v>
      </c>
      <c r="B9" s="304">
        <v>0</v>
      </c>
      <c r="C9" s="310">
        <v>0</v>
      </c>
      <c r="D9" s="310">
        <v>0</v>
      </c>
      <c r="E9" s="94"/>
      <c r="G9" s="94"/>
      <c r="H9" s="94"/>
    </row>
    <row r="10" spans="1:8" s="91" customFormat="1" ht="14.25" x14ac:dyDescent="0.2">
      <c r="A10" s="151" t="s">
        <v>143</v>
      </c>
      <c r="B10" s="304">
        <v>5</v>
      </c>
      <c r="C10" s="310">
        <v>14</v>
      </c>
      <c r="D10" s="310">
        <v>14</v>
      </c>
      <c r="E10" s="94"/>
      <c r="G10" s="94"/>
      <c r="H10" s="94"/>
    </row>
    <row r="11" spans="1:8" s="91" customFormat="1" ht="14.25" x14ac:dyDescent="0.2">
      <c r="A11" s="151" t="s">
        <v>144</v>
      </c>
      <c r="B11" s="304" t="s">
        <v>145</v>
      </c>
      <c r="C11" s="310">
        <v>1</v>
      </c>
      <c r="D11" s="310">
        <v>1</v>
      </c>
      <c r="E11" s="94"/>
      <c r="G11" s="94"/>
      <c r="H11" s="94"/>
    </row>
    <row r="12" spans="1:8" s="91" customFormat="1" ht="14.25" x14ac:dyDescent="0.2">
      <c r="A12" s="151" t="s">
        <v>146</v>
      </c>
      <c r="B12" s="304">
        <v>33</v>
      </c>
      <c r="C12" s="310">
        <v>35</v>
      </c>
      <c r="D12" s="310">
        <v>36</v>
      </c>
      <c r="E12" s="94"/>
      <c r="G12" s="94"/>
      <c r="H12" s="94"/>
    </row>
    <row r="13" spans="1:8" s="91" customFormat="1" ht="14.25" x14ac:dyDescent="0.2">
      <c r="A13" s="151" t="s">
        <v>147</v>
      </c>
      <c r="B13" s="304">
        <v>3</v>
      </c>
      <c r="C13" s="310" t="s">
        <v>145</v>
      </c>
      <c r="D13" s="310" t="s">
        <v>145</v>
      </c>
      <c r="E13" s="94"/>
      <c r="G13" s="94"/>
      <c r="H13" s="94"/>
    </row>
    <row r="14" spans="1:8" s="91" customFormat="1" ht="14.25" x14ac:dyDescent="0.2">
      <c r="A14" s="92"/>
      <c r="B14" s="93"/>
      <c r="C14" s="93"/>
      <c r="D14" s="93"/>
      <c r="E14" s="94"/>
      <c r="G14" s="94"/>
      <c r="H14" s="94"/>
    </row>
    <row r="15" spans="1:8" s="91" customFormat="1" ht="30" x14ac:dyDescent="0.2">
      <c r="A15" s="156" t="s">
        <v>148</v>
      </c>
      <c r="B15" s="150" t="s">
        <v>136</v>
      </c>
      <c r="C15" s="150" t="s">
        <v>137</v>
      </c>
      <c r="D15" s="150" t="s">
        <v>138</v>
      </c>
      <c r="E15" s="94"/>
      <c r="G15" s="94"/>
      <c r="H15" s="94"/>
    </row>
    <row r="16" spans="1:8" s="91" customFormat="1" ht="14.25" x14ac:dyDescent="0.2">
      <c r="A16" s="151" t="s">
        <v>149</v>
      </c>
      <c r="B16" s="304">
        <v>3</v>
      </c>
      <c r="C16" s="310">
        <v>2</v>
      </c>
      <c r="D16" s="310">
        <v>2</v>
      </c>
      <c r="E16" s="94"/>
      <c r="G16" s="94"/>
      <c r="H16" s="94"/>
    </row>
    <row r="17" spans="1:8" s="91" customFormat="1" ht="14.25" x14ac:dyDescent="0.2">
      <c r="A17" s="151" t="s">
        <v>150</v>
      </c>
      <c r="B17" s="304">
        <v>1</v>
      </c>
      <c r="C17" s="310">
        <v>3</v>
      </c>
      <c r="D17" s="310">
        <v>3</v>
      </c>
      <c r="E17" s="94"/>
      <c r="G17" s="94"/>
      <c r="H17" s="94"/>
    </row>
    <row r="18" spans="1:8" s="91" customFormat="1" ht="14.25" x14ac:dyDescent="0.2">
      <c r="A18" s="151" t="s">
        <v>151</v>
      </c>
      <c r="B18" s="304">
        <v>36</v>
      </c>
      <c r="C18" s="310">
        <v>44</v>
      </c>
      <c r="D18" s="310">
        <v>49</v>
      </c>
      <c r="E18" s="94"/>
      <c r="G18" s="94"/>
      <c r="H18" s="94"/>
    </row>
    <row r="19" spans="1:8" s="91" customFormat="1" ht="14.25" x14ac:dyDescent="0.2">
      <c r="A19" s="151" t="s">
        <v>152</v>
      </c>
      <c r="B19" s="304">
        <v>5</v>
      </c>
      <c r="C19" s="310">
        <v>6</v>
      </c>
      <c r="D19" s="310">
        <v>6</v>
      </c>
      <c r="E19" s="94"/>
      <c r="G19" s="94"/>
      <c r="H19" s="94"/>
    </row>
    <row r="20" spans="1:8" s="91" customFormat="1" ht="14.25" x14ac:dyDescent="0.2">
      <c r="A20" s="151" t="s">
        <v>153</v>
      </c>
      <c r="B20" s="304">
        <v>3</v>
      </c>
      <c r="C20" s="310">
        <v>0</v>
      </c>
      <c r="D20" s="310">
        <v>0</v>
      </c>
      <c r="E20" s="94"/>
      <c r="G20" s="94"/>
      <c r="H20" s="94"/>
    </row>
    <row r="21" spans="1:8" s="91" customFormat="1" ht="14.25" x14ac:dyDescent="0.2">
      <c r="A21" s="151" t="s">
        <v>154</v>
      </c>
      <c r="B21" s="304">
        <v>0</v>
      </c>
      <c r="C21" s="310">
        <v>0</v>
      </c>
      <c r="D21" s="310">
        <v>0</v>
      </c>
      <c r="E21" s="94"/>
      <c r="G21" s="94"/>
      <c r="H21" s="94"/>
    </row>
    <row r="22" spans="1:8" s="91" customFormat="1" ht="14.25" x14ac:dyDescent="0.2">
      <c r="A22" s="151" t="s">
        <v>155</v>
      </c>
      <c r="B22" s="304">
        <v>2</v>
      </c>
      <c r="C22" s="310">
        <v>2</v>
      </c>
      <c r="D22" s="310">
        <v>2</v>
      </c>
      <c r="E22" s="94"/>
      <c r="G22" s="94"/>
      <c r="H22" s="94"/>
    </row>
    <row r="23" spans="1:8" s="91" customFormat="1" ht="15" x14ac:dyDescent="0.2">
      <c r="A23" s="152" t="s">
        <v>156</v>
      </c>
      <c r="B23" s="142">
        <f>SUM(B16:B22)</f>
        <v>50</v>
      </c>
      <c r="C23" s="142">
        <f t="shared" ref="C23:D23" si="0">SUM(C16:C22)</f>
        <v>57</v>
      </c>
      <c r="D23" s="142">
        <f t="shared" si="0"/>
        <v>62</v>
      </c>
      <c r="E23" s="94"/>
      <c r="G23" s="94"/>
      <c r="H23" s="94"/>
    </row>
    <row r="24" spans="1:8" s="91" customFormat="1" ht="14.25" x14ac:dyDescent="0.2">
      <c r="B24" s="93"/>
      <c r="C24" s="93"/>
      <c r="D24" s="93"/>
      <c r="E24" s="94"/>
      <c r="G24" s="94"/>
      <c r="H24" s="94"/>
    </row>
    <row r="25" spans="1:8" s="91" customFormat="1" ht="30" x14ac:dyDescent="0.2">
      <c r="A25" s="156" t="s">
        <v>157</v>
      </c>
      <c r="B25" s="150" t="s">
        <v>136</v>
      </c>
      <c r="C25" s="150" t="s">
        <v>137</v>
      </c>
      <c r="D25" s="150" t="s">
        <v>138</v>
      </c>
      <c r="E25" s="94"/>
      <c r="G25" s="94"/>
      <c r="H25" s="94"/>
    </row>
    <row r="26" spans="1:8" s="91" customFormat="1" ht="14.25" x14ac:dyDescent="0.2">
      <c r="A26" s="151">
        <v>90401</v>
      </c>
      <c r="B26" s="304">
        <v>1</v>
      </c>
      <c r="C26" s="310">
        <v>1</v>
      </c>
      <c r="D26" s="310">
        <v>2</v>
      </c>
      <c r="E26" s="94"/>
      <c r="G26" s="94"/>
      <c r="H26" s="94"/>
    </row>
    <row r="27" spans="1:8" s="91" customFormat="1" ht="14.25" x14ac:dyDescent="0.2">
      <c r="A27" s="151">
        <v>90402</v>
      </c>
      <c r="B27" s="304">
        <v>0</v>
      </c>
      <c r="C27" s="310">
        <v>0</v>
      </c>
      <c r="D27" s="310">
        <v>1</v>
      </c>
      <c r="E27" s="94"/>
      <c r="G27" s="94"/>
      <c r="H27" s="94"/>
    </row>
    <row r="28" spans="1:8" s="91" customFormat="1" ht="14.25" x14ac:dyDescent="0.2">
      <c r="A28" s="151">
        <v>90403</v>
      </c>
      <c r="B28" s="304">
        <v>1</v>
      </c>
      <c r="C28" s="310">
        <v>1</v>
      </c>
      <c r="D28" s="310">
        <v>1</v>
      </c>
      <c r="E28" s="94"/>
      <c r="G28" s="94"/>
      <c r="H28" s="94"/>
    </row>
    <row r="29" spans="1:8" s="91" customFormat="1" ht="14.25" x14ac:dyDescent="0.2">
      <c r="A29" s="151">
        <v>90404</v>
      </c>
      <c r="B29" s="304">
        <v>33</v>
      </c>
      <c r="C29" s="310">
        <v>35</v>
      </c>
      <c r="D29" s="310">
        <v>36</v>
      </c>
      <c r="E29" s="94"/>
      <c r="G29" s="94"/>
      <c r="H29" s="94"/>
    </row>
    <row r="30" spans="1:8" s="91" customFormat="1" ht="14.25" x14ac:dyDescent="0.2">
      <c r="A30" s="151">
        <v>90405</v>
      </c>
      <c r="B30" s="304">
        <v>5</v>
      </c>
      <c r="C30" s="310">
        <v>6</v>
      </c>
      <c r="D30" s="310">
        <v>6</v>
      </c>
      <c r="E30" s="94"/>
      <c r="G30" s="94"/>
      <c r="H30" s="94"/>
    </row>
    <row r="31" spans="1:8" s="91" customFormat="1" ht="14.25" x14ac:dyDescent="0.2">
      <c r="A31" s="151" t="s">
        <v>158</v>
      </c>
      <c r="B31" s="304">
        <v>10</v>
      </c>
      <c r="C31" s="310">
        <v>14</v>
      </c>
      <c r="D31" s="310">
        <v>16</v>
      </c>
      <c r="E31" s="94"/>
      <c r="G31" s="94"/>
      <c r="H31" s="94"/>
    </row>
    <row r="32" spans="1:8" s="91" customFormat="1" ht="15" x14ac:dyDescent="0.2">
      <c r="A32" s="152" t="s">
        <v>156</v>
      </c>
      <c r="B32" s="142">
        <f>SUM(B26:B31)</f>
        <v>50</v>
      </c>
      <c r="C32" s="142">
        <f>SUM(C26:C31)</f>
        <v>57</v>
      </c>
      <c r="D32" s="142">
        <f>SUM(D26:D31)</f>
        <v>62</v>
      </c>
      <c r="E32" s="94"/>
      <c r="G32" s="94"/>
      <c r="H32" s="94"/>
    </row>
    <row r="33" spans="1:9" s="91" customFormat="1" ht="14.25" x14ac:dyDescent="0.2">
      <c r="B33" s="94"/>
      <c r="C33" s="93"/>
      <c r="D33" s="93"/>
      <c r="E33" s="94"/>
      <c r="G33" s="94"/>
      <c r="H33" s="94"/>
    </row>
    <row r="34" spans="1:9" s="91" customFormat="1" ht="30" customHeight="1" x14ac:dyDescent="0.2">
      <c r="A34" s="336" t="s">
        <v>159</v>
      </c>
      <c r="B34" s="338" t="s">
        <v>137</v>
      </c>
      <c r="C34" s="339"/>
      <c r="D34" s="339"/>
      <c r="E34" s="340"/>
      <c r="F34" s="338" t="s">
        <v>138</v>
      </c>
      <c r="G34" s="339"/>
      <c r="H34" s="339"/>
      <c r="I34" s="340"/>
    </row>
    <row r="35" spans="1:9" s="91" customFormat="1" ht="22.5" customHeight="1" x14ac:dyDescent="0.2">
      <c r="A35" s="337"/>
      <c r="B35" s="150" t="s">
        <v>160</v>
      </c>
      <c r="C35" s="150" t="s">
        <v>161</v>
      </c>
      <c r="D35" s="150" t="s">
        <v>162</v>
      </c>
      <c r="E35" s="150" t="s">
        <v>163</v>
      </c>
      <c r="F35" s="150" t="s">
        <v>160</v>
      </c>
      <c r="G35" s="150" t="s">
        <v>161</v>
      </c>
      <c r="H35" s="150" t="s">
        <v>162</v>
      </c>
      <c r="I35" s="150" t="s">
        <v>163</v>
      </c>
    </row>
    <row r="36" spans="1:9" s="91" customFormat="1" ht="14.25" x14ac:dyDescent="0.2">
      <c r="A36" s="143" t="s">
        <v>164</v>
      </c>
      <c r="B36" s="311"/>
      <c r="C36" s="312"/>
      <c r="D36" s="312"/>
      <c r="E36" s="312"/>
      <c r="F36" s="311"/>
      <c r="G36" s="312"/>
      <c r="H36" s="312"/>
      <c r="I36" s="312"/>
    </row>
    <row r="37" spans="1:9" s="91" customFormat="1" ht="14.25" x14ac:dyDescent="0.2">
      <c r="A37" s="144" t="s">
        <v>165</v>
      </c>
      <c r="B37" s="313"/>
      <c r="C37" s="312"/>
      <c r="D37" s="312"/>
      <c r="E37" s="312"/>
      <c r="F37" s="311"/>
      <c r="G37" s="312"/>
      <c r="H37" s="312"/>
      <c r="I37" s="312"/>
    </row>
    <row r="38" spans="1:9" s="91" customFormat="1" ht="14.25" x14ac:dyDescent="0.2">
      <c r="A38" s="144" t="s">
        <v>166</v>
      </c>
      <c r="B38" s="313">
        <v>1</v>
      </c>
      <c r="C38" s="312"/>
      <c r="D38" s="312"/>
      <c r="E38" s="312"/>
      <c r="F38" s="311"/>
      <c r="G38" s="312"/>
      <c r="H38" s="312"/>
      <c r="I38" s="312"/>
    </row>
    <row r="39" spans="1:9" s="91" customFormat="1" ht="14.25" x14ac:dyDescent="0.2">
      <c r="A39" s="143" t="s">
        <v>167</v>
      </c>
      <c r="B39" s="313">
        <v>29</v>
      </c>
      <c r="C39" s="312">
        <v>26</v>
      </c>
      <c r="D39" s="312">
        <v>1</v>
      </c>
      <c r="E39" s="312"/>
      <c r="F39" s="311">
        <v>1</v>
      </c>
      <c r="G39" s="312"/>
      <c r="H39" s="312"/>
      <c r="I39" s="312"/>
    </row>
    <row r="40" spans="1:9" s="91" customFormat="1" ht="14.25" x14ac:dyDescent="0.2">
      <c r="A40" s="143" t="s">
        <v>168</v>
      </c>
      <c r="B40" s="313"/>
      <c r="C40" s="312"/>
      <c r="D40" s="312"/>
      <c r="E40" s="312"/>
      <c r="F40" s="311">
        <v>30</v>
      </c>
      <c r="G40" s="312">
        <v>30</v>
      </c>
      <c r="H40" s="312">
        <v>1</v>
      </c>
      <c r="I40" s="312"/>
    </row>
    <row r="41" spans="1:9" s="91" customFormat="1" ht="14.25" x14ac:dyDescent="0.2">
      <c r="A41" s="143" t="s">
        <v>169</v>
      </c>
      <c r="B41" s="313"/>
      <c r="C41" s="312"/>
      <c r="D41" s="312"/>
      <c r="E41" s="312"/>
      <c r="F41" s="311"/>
      <c r="G41" s="312"/>
      <c r="H41" s="312"/>
      <c r="I41" s="312"/>
    </row>
    <row r="42" spans="1:9" s="91" customFormat="1" ht="14.25" x14ac:dyDescent="0.2">
      <c r="A42" s="143" t="s">
        <v>170</v>
      </c>
      <c r="B42" s="313"/>
      <c r="C42" s="312"/>
      <c r="D42" s="312"/>
      <c r="E42" s="312"/>
      <c r="F42" s="311"/>
      <c r="G42" s="312"/>
      <c r="H42" s="312"/>
      <c r="I42" s="312"/>
    </row>
    <row r="43" spans="1:9" s="91" customFormat="1" ht="14.25" x14ac:dyDescent="0.2">
      <c r="A43" s="143" t="s">
        <v>171</v>
      </c>
      <c r="B43" s="313"/>
      <c r="C43" s="312"/>
      <c r="D43" s="312"/>
      <c r="E43" s="312"/>
      <c r="F43" s="311"/>
      <c r="G43" s="312"/>
      <c r="H43" s="312"/>
      <c r="I43" s="312"/>
    </row>
    <row r="44" spans="1:9" s="91" customFormat="1" ht="14.25" x14ac:dyDescent="0.2">
      <c r="A44" s="143" t="s">
        <v>172</v>
      </c>
      <c r="B44" s="313"/>
      <c r="C44" s="312"/>
      <c r="D44" s="312"/>
      <c r="E44" s="312"/>
      <c r="F44" s="311"/>
      <c r="G44" s="312"/>
      <c r="H44" s="312"/>
      <c r="I44" s="312"/>
    </row>
    <row r="45" spans="1:9" s="91" customFormat="1" ht="14.25" x14ac:dyDescent="0.2">
      <c r="A45" s="143" t="s">
        <v>173</v>
      </c>
      <c r="B45" s="313"/>
      <c r="C45" s="312"/>
      <c r="D45" s="312"/>
      <c r="E45" s="312"/>
      <c r="F45" s="311"/>
      <c r="G45" s="312"/>
      <c r="H45" s="312"/>
      <c r="I45" s="312"/>
    </row>
    <row r="46" spans="1:9" s="91" customFormat="1" ht="14.25" x14ac:dyDescent="0.2">
      <c r="A46" s="143" t="s">
        <v>174</v>
      </c>
      <c r="B46" s="313"/>
      <c r="C46" s="312"/>
      <c r="D46" s="312"/>
      <c r="E46" s="312"/>
      <c r="F46" s="311"/>
      <c r="G46" s="312"/>
      <c r="H46" s="312"/>
      <c r="I46" s="312"/>
    </row>
    <row r="47" spans="1:9" ht="15" x14ac:dyDescent="0.2">
      <c r="A47" s="145" t="s">
        <v>156</v>
      </c>
      <c r="B47" s="235">
        <f t="shared" ref="B47:I47" si="1">SUM(B36:B46)</f>
        <v>30</v>
      </c>
      <c r="C47" s="235">
        <f t="shared" si="1"/>
        <v>26</v>
      </c>
      <c r="D47" s="235">
        <f t="shared" si="1"/>
        <v>1</v>
      </c>
      <c r="E47" s="235">
        <f t="shared" si="1"/>
        <v>0</v>
      </c>
      <c r="F47" s="235">
        <f t="shared" si="1"/>
        <v>31</v>
      </c>
      <c r="G47" s="235">
        <f t="shared" si="1"/>
        <v>30</v>
      </c>
      <c r="H47" s="235">
        <f t="shared" si="1"/>
        <v>1</v>
      </c>
      <c r="I47" s="235">
        <f t="shared" si="1"/>
        <v>0</v>
      </c>
    </row>
    <row r="48" spans="1:9" x14ac:dyDescent="0.2">
      <c r="A48" s="86"/>
      <c r="B48" s="87"/>
      <c r="C48" s="42"/>
      <c r="D48" s="87"/>
      <c r="E48" s="87"/>
    </row>
    <row r="49" spans="1:5" ht="45" x14ac:dyDescent="0.2">
      <c r="A49" s="156" t="s">
        <v>175</v>
      </c>
      <c r="B49" s="232" t="s">
        <v>136</v>
      </c>
      <c r="C49" s="233" t="s">
        <v>176</v>
      </c>
      <c r="E49" s="314"/>
    </row>
    <row r="50" spans="1:5" ht="14.25" x14ac:dyDescent="0.2">
      <c r="A50" s="234"/>
      <c r="B50" s="236">
        <f>IFERROR(('PROGRAM BUDGET &amp; FISCAL REPORT'!G13/'PARTICIPANTS &amp; DEMOGRAPHICS'!B6),"N/A")</f>
        <v>4751.74</v>
      </c>
      <c r="C50" s="236">
        <f>IFERROR(('PROGRAM BUDGET &amp; FISCAL REPORT'!N13/'PARTICIPANTS &amp; DEMOGRAPHICS'!D6),"N/A")</f>
        <v>4088.7177419354839</v>
      </c>
    </row>
  </sheetData>
  <sheetProtection algorithmName="SHA-512" hashValue="zHO1dVO/pQME46v1b0MxM6mFIhxHMg+PrJgKUDGv9OGXUVHQ/2uwC3U2B1rPI+w6q9F5TG/D4K4wBC1MquEj0w==" saltValue="Ka1U/+ZeBrHygBQB66Gb5A==" spinCount="100000" sheet="1" objects="1" scenarios="1"/>
  <mergeCells count="3">
    <mergeCell ref="A34:A35"/>
    <mergeCell ref="B34:E34"/>
    <mergeCell ref="F34:I34"/>
  </mergeCells>
  <pageMargins left="0.7" right="0.7" top="0.75" bottom="0.75" header="0.3" footer="0.3"/>
  <pageSetup scale="60" orientation="landscape" horizontalDpi="4294967295" verticalDpi="4294967295" r:id="rId1"/>
  <headerFooter>
    <oddFooter>&amp;LCity of Santa Monica
Exhibit C – Program Budget&amp;C&amp;P&amp;RFiscal Year 2021-22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92D050"/>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88" hidden="1" customWidth="1"/>
    <col min="2" max="2" width="48.85546875" style="88" customWidth="1"/>
    <col min="3" max="3" width="15.42578125" style="90" customWidth="1"/>
    <col min="4" max="4" width="19.140625" style="90" customWidth="1"/>
    <col min="5" max="5" width="19.7109375" style="90" customWidth="1"/>
    <col min="6" max="6" width="19.42578125" style="90" customWidth="1"/>
    <col min="7" max="7" width="31.42578125" style="90" customWidth="1"/>
    <col min="8" max="16384" width="11.42578125" style="88"/>
  </cols>
  <sheetData>
    <row r="1" spans="1:8" ht="18" x14ac:dyDescent="0.25">
      <c r="A1" s="40"/>
      <c r="B1" s="64" t="s">
        <v>34</v>
      </c>
      <c r="C1" s="97"/>
      <c r="D1" s="97"/>
      <c r="E1" s="97"/>
      <c r="F1" s="97"/>
      <c r="G1" s="88"/>
    </row>
    <row r="2" spans="1:8" ht="18" x14ac:dyDescent="0.25">
      <c r="A2" s="40"/>
      <c r="B2" s="64" t="s">
        <v>177</v>
      </c>
      <c r="C2" s="98"/>
      <c r="D2" s="98"/>
      <c r="E2" s="98"/>
      <c r="F2" s="98"/>
      <c r="G2" s="88"/>
    </row>
    <row r="3" spans="1:8" ht="22.5" customHeight="1" x14ac:dyDescent="0.25">
      <c r="A3" s="40"/>
      <c r="B3" s="69" t="str">
        <f>'PROGRAM BUDGET &amp; FISCAL REPORT'!A6</f>
        <v>AGENCY NAME:</v>
      </c>
      <c r="C3" s="237" t="str">
        <f>'PROGRAM BUDGET &amp; FISCAL REPORT'!B6</f>
        <v>Santa Monica College</v>
      </c>
      <c r="D3" s="238"/>
      <c r="E3" s="238"/>
      <c r="F3" s="239"/>
      <c r="G3" s="88"/>
    </row>
    <row r="4" spans="1:8" ht="22.5" customHeight="1" x14ac:dyDescent="0.25">
      <c r="A4" s="40"/>
      <c r="B4" s="69" t="str">
        <f>'PROGRAM BUDGET &amp; FISCAL REPORT'!A7</f>
        <v>PROGRAM NAME:</v>
      </c>
      <c r="C4" s="240" t="str">
        <f>'PROGRAM BUDGET &amp; FISCAL REPORT'!B7</f>
        <v>Pico Partnership</v>
      </c>
      <c r="D4" s="241"/>
      <c r="E4" s="241"/>
      <c r="F4" s="242"/>
      <c r="G4" s="88"/>
    </row>
    <row r="5" spans="1:8" ht="8.25" customHeight="1" thickBot="1" x14ac:dyDescent="0.25">
      <c r="A5" s="40"/>
      <c r="B5" s="65"/>
      <c r="C5" s="98"/>
      <c r="D5" s="98"/>
      <c r="E5" s="98"/>
      <c r="F5" s="98"/>
      <c r="G5" s="88"/>
    </row>
    <row r="6" spans="1:8" ht="52.5" customHeight="1" x14ac:dyDescent="0.55000000000000004">
      <c r="B6" s="99" t="s">
        <v>178</v>
      </c>
      <c r="C6" s="100" t="s">
        <v>179</v>
      </c>
      <c r="D6" s="100"/>
      <c r="E6" s="100" t="s">
        <v>180</v>
      </c>
      <c r="F6" s="101"/>
      <c r="G6" s="88"/>
    </row>
    <row r="7" spans="1:8" ht="14.25" x14ac:dyDescent="0.2">
      <c r="B7" s="102" t="s">
        <v>181</v>
      </c>
      <c r="C7" s="103">
        <f>'PARTICIPANTS &amp; DEMOGRAPHICS'!B6</f>
        <v>50</v>
      </c>
      <c r="D7" s="104"/>
      <c r="E7" s="104">
        <f>'PARTICIPANTS &amp; DEMOGRAPHICS'!D6</f>
        <v>62</v>
      </c>
      <c r="F7" s="105"/>
      <c r="G7" s="88"/>
    </row>
    <row r="8" spans="1:8" ht="14.25" x14ac:dyDescent="0.2">
      <c r="B8" s="106" t="s">
        <v>182</v>
      </c>
      <c r="C8" s="103">
        <f>'PARTICIPANTS &amp; DEMOGRAPHICS'!B7</f>
        <v>50</v>
      </c>
      <c r="D8" s="104"/>
      <c r="E8" s="104">
        <f>'PARTICIPANTS &amp; DEMOGRAPHICS'!D7</f>
        <v>62</v>
      </c>
      <c r="F8" s="105"/>
      <c r="G8" s="88"/>
    </row>
    <row r="9" spans="1:8" ht="14.25" x14ac:dyDescent="0.2">
      <c r="B9" s="102" t="s">
        <v>183</v>
      </c>
      <c r="C9" s="141">
        <f>IFERROR(C8/C7, "N/A")</f>
        <v>1</v>
      </c>
      <c r="D9" s="108"/>
      <c r="E9" s="248">
        <f>IFERROR(E8/E7, "N/A")</f>
        <v>1</v>
      </c>
      <c r="F9" s="105"/>
      <c r="G9" s="88"/>
    </row>
    <row r="10" spans="1:8" ht="14.25" x14ac:dyDescent="0.2">
      <c r="B10" s="102"/>
      <c r="C10" s="107"/>
      <c r="D10" s="108"/>
      <c r="E10" s="103"/>
      <c r="F10" s="105"/>
      <c r="G10" s="88"/>
    </row>
    <row r="11" spans="1:8" ht="63.75" customHeight="1" x14ac:dyDescent="0.55000000000000004">
      <c r="B11" s="109" t="s">
        <v>184</v>
      </c>
      <c r="C11" s="315" t="s">
        <v>185</v>
      </c>
      <c r="D11" s="315" t="s">
        <v>186</v>
      </c>
      <c r="E11" s="315" t="s">
        <v>187</v>
      </c>
      <c r="F11" s="316" t="s">
        <v>188</v>
      </c>
      <c r="G11" s="88"/>
    </row>
    <row r="12" spans="1:8" ht="16.5" customHeight="1" x14ac:dyDescent="0.2">
      <c r="B12" s="102" t="s">
        <v>189</v>
      </c>
      <c r="C12" s="243">
        <f>'PROGRAM BUDGET &amp; FISCAL REPORT'!G13</f>
        <v>237587</v>
      </c>
      <c r="D12" s="243">
        <f>'PROGRAM BUDGET &amp; FISCAL REPORT'!H13</f>
        <v>145566</v>
      </c>
      <c r="E12" s="243">
        <f>'PROGRAM BUDGET &amp; FISCAL REPORT'!N13</f>
        <v>253500.5</v>
      </c>
      <c r="F12" s="244">
        <f>'PROGRAM BUDGET &amp; FISCAL REPORT'!L13</f>
        <v>145566.41999999998</v>
      </c>
      <c r="G12" s="88"/>
    </row>
    <row r="13" spans="1:8" ht="16.5" customHeight="1" x14ac:dyDescent="0.2">
      <c r="B13" s="102"/>
      <c r="C13" s="110"/>
      <c r="D13" s="110"/>
      <c r="E13" s="110"/>
      <c r="F13" s="111"/>
      <c r="G13" s="88"/>
    </row>
    <row r="14" spans="1:8" ht="19.5" x14ac:dyDescent="0.55000000000000004">
      <c r="B14" s="109" t="s">
        <v>190</v>
      </c>
      <c r="C14" s="341" t="s">
        <v>191</v>
      </c>
      <c r="D14" s="341"/>
      <c r="E14" s="341" t="s">
        <v>192</v>
      </c>
      <c r="F14" s="342"/>
      <c r="G14" s="88"/>
    </row>
    <row r="15" spans="1:8" ht="14.25" x14ac:dyDescent="0.2">
      <c r="B15" s="102" t="s">
        <v>193</v>
      </c>
      <c r="C15" s="245">
        <f>IFERROR(C12*C9,"N/A")</f>
        <v>237587</v>
      </c>
      <c r="D15" s="112">
        <f>IFERROR(C15/C12,"N/A")</f>
        <v>1</v>
      </c>
      <c r="E15" s="246">
        <f>IFERROR(E12*E9,"N/A")</f>
        <v>253500.5</v>
      </c>
      <c r="F15" s="114">
        <f>IFERROR(E15/E12,"N/A")</f>
        <v>1</v>
      </c>
      <c r="G15" s="88"/>
    </row>
    <row r="16" spans="1:8" ht="14.25" x14ac:dyDescent="0.2">
      <c r="B16" s="102" t="s">
        <v>194</v>
      </c>
      <c r="C16" s="245">
        <f>D12</f>
        <v>145566</v>
      </c>
      <c r="D16" s="112">
        <f>IFERROR(C16/C15, "N/A")</f>
        <v>0.612685037481007</v>
      </c>
      <c r="E16" s="246">
        <f>F12</f>
        <v>145566.41999999998</v>
      </c>
      <c r="F16" s="114">
        <f>IFERROR(E16/E15, "N/A")</f>
        <v>0.5742253762813091</v>
      </c>
      <c r="G16" s="88"/>
      <c r="H16" s="89"/>
    </row>
    <row r="17" spans="2:7" ht="15" thickBot="1" x14ac:dyDescent="0.25">
      <c r="B17" s="102"/>
      <c r="C17" s="66"/>
      <c r="D17" s="112"/>
      <c r="E17" s="113"/>
      <c r="F17" s="114"/>
      <c r="G17" s="88"/>
    </row>
    <row r="18" spans="2:7" ht="15.75" thickBot="1" x14ac:dyDescent="0.3">
      <c r="B18" s="115" t="s">
        <v>195</v>
      </c>
      <c r="C18" s="247">
        <f>IFERROR(C15-C16,"N/A")</f>
        <v>92021</v>
      </c>
      <c r="D18" s="116">
        <f>IFERROR(C18/C15, "N/A")</f>
        <v>0.38731496251899306</v>
      </c>
      <c r="E18" s="247">
        <f>IFERROR(E15-E16, "N/A")</f>
        <v>107934.08000000002</v>
      </c>
      <c r="F18" s="117">
        <f>IFERROR(E18/E15, "N/A")</f>
        <v>0.42577462371869096</v>
      </c>
      <c r="G18" s="88"/>
    </row>
    <row r="19" spans="2:7" ht="30.75" thickBot="1" x14ac:dyDescent="0.3">
      <c r="B19" s="102"/>
      <c r="C19" s="118"/>
      <c r="D19" s="119" t="s">
        <v>196</v>
      </c>
      <c r="E19" s="104"/>
      <c r="F19" s="119" t="s">
        <v>196</v>
      </c>
    </row>
    <row r="20" spans="2:7" s="71" customFormat="1" ht="12.75" x14ac:dyDescent="0.2">
      <c r="B20" s="120"/>
      <c r="C20" s="79"/>
      <c r="D20" s="79"/>
      <c r="E20" s="79"/>
      <c r="F20" s="79"/>
      <c r="G20" s="90"/>
    </row>
  </sheetData>
  <sheetProtection algorithmName="SHA-512" hashValue="GfjMo4GcWRUSB7hSRh6JdDsTwwWPnvjF24hrJNXWhwZdEKg+/F8/++fc32eZQeXV1gfV5/snID7t7PM3ORT9bA==" saltValue="520BtjQSsYsyDbPy1ay9DQ=="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 – Program Budget&amp;C&amp;P&amp;RFiscal Year 2021-22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G36"/>
  <sheetViews>
    <sheetView zoomScaleNormal="100" workbookViewId="0">
      <selection activeCell="E1" sqref="E1"/>
    </sheetView>
  </sheetViews>
  <sheetFormatPr defaultRowHeight="12.75" x14ac:dyDescent="0.2"/>
  <cols>
    <col min="1" max="1" width="12.28515625" style="208" customWidth="1"/>
    <col min="2" max="2" width="33.7109375" style="208" customWidth="1"/>
    <col min="3" max="4" width="16.42578125" style="208" customWidth="1"/>
    <col min="5" max="5" width="36.85546875" style="208" customWidth="1"/>
    <col min="6" max="6" width="9.140625" style="208"/>
    <col min="7" max="7" width="9.7109375" style="208" customWidth="1"/>
    <col min="8" max="253" width="9.140625" style="208"/>
    <col min="254" max="254" width="12.28515625" style="208" customWidth="1"/>
    <col min="255" max="255" width="21" style="208" customWidth="1"/>
    <col min="256" max="256" width="15.42578125" style="208" customWidth="1"/>
    <col min="257" max="259" width="12.85546875" style="208" customWidth="1"/>
    <col min="260" max="260" width="9.140625" style="208"/>
    <col min="261" max="261" width="15.42578125" style="208" customWidth="1"/>
    <col min="262" max="262" width="9.140625" style="208"/>
    <col min="263" max="263" width="9.7109375" style="208" customWidth="1"/>
    <col min="264" max="509" width="9.140625" style="208"/>
    <col min="510" max="510" width="12.28515625" style="208" customWidth="1"/>
    <col min="511" max="511" width="21" style="208" customWidth="1"/>
    <col min="512" max="512" width="15.42578125" style="208" customWidth="1"/>
    <col min="513" max="515" width="12.85546875" style="208" customWidth="1"/>
    <col min="516" max="516" width="9.140625" style="208"/>
    <col min="517" max="517" width="15.42578125" style="208" customWidth="1"/>
    <col min="518" max="518" width="9.140625" style="208"/>
    <col min="519" max="519" width="9.7109375" style="208" customWidth="1"/>
    <col min="520" max="765" width="9.140625" style="208"/>
    <col min="766" max="766" width="12.28515625" style="208" customWidth="1"/>
    <col min="767" max="767" width="21" style="208" customWidth="1"/>
    <col min="768" max="768" width="15.42578125" style="208" customWidth="1"/>
    <col min="769" max="771" width="12.85546875" style="208" customWidth="1"/>
    <col min="772" max="772" width="9.140625" style="208"/>
    <col min="773" max="773" width="15.42578125" style="208" customWidth="1"/>
    <col min="774" max="774" width="9.140625" style="208"/>
    <col min="775" max="775" width="9.7109375" style="208" customWidth="1"/>
    <col min="776" max="1021" width="9.140625" style="208"/>
    <col min="1022" max="1022" width="12.28515625" style="208" customWidth="1"/>
    <col min="1023" max="1023" width="21" style="208" customWidth="1"/>
    <col min="1024" max="1024" width="15.42578125" style="208" customWidth="1"/>
    <col min="1025" max="1027" width="12.85546875" style="208" customWidth="1"/>
    <col min="1028" max="1028" width="9.140625" style="208"/>
    <col min="1029" max="1029" width="15.42578125" style="208" customWidth="1"/>
    <col min="1030" max="1030" width="9.140625" style="208"/>
    <col min="1031" max="1031" width="9.7109375" style="208" customWidth="1"/>
    <col min="1032" max="1277" width="9.140625" style="208"/>
    <col min="1278" max="1278" width="12.28515625" style="208" customWidth="1"/>
    <col min="1279" max="1279" width="21" style="208" customWidth="1"/>
    <col min="1280" max="1280" width="15.42578125" style="208" customWidth="1"/>
    <col min="1281" max="1283" width="12.85546875" style="208" customWidth="1"/>
    <col min="1284" max="1284" width="9.140625" style="208"/>
    <col min="1285" max="1285" width="15.42578125" style="208" customWidth="1"/>
    <col min="1286" max="1286" width="9.140625" style="208"/>
    <col min="1287" max="1287" width="9.7109375" style="208" customWidth="1"/>
    <col min="1288" max="1533" width="9.140625" style="208"/>
    <col min="1534" max="1534" width="12.28515625" style="208" customWidth="1"/>
    <col min="1535" max="1535" width="21" style="208" customWidth="1"/>
    <col min="1536" max="1536" width="15.42578125" style="208" customWidth="1"/>
    <col min="1537" max="1539" width="12.85546875" style="208" customWidth="1"/>
    <col min="1540" max="1540" width="9.140625" style="208"/>
    <col min="1541" max="1541" width="15.42578125" style="208" customWidth="1"/>
    <col min="1542" max="1542" width="9.140625" style="208"/>
    <col min="1543" max="1543" width="9.7109375" style="208" customWidth="1"/>
    <col min="1544" max="1789" width="9.140625" style="208"/>
    <col min="1790" max="1790" width="12.28515625" style="208" customWidth="1"/>
    <col min="1791" max="1791" width="21" style="208" customWidth="1"/>
    <col min="1792" max="1792" width="15.42578125" style="208" customWidth="1"/>
    <col min="1793" max="1795" width="12.85546875" style="208" customWidth="1"/>
    <col min="1796" max="1796" width="9.140625" style="208"/>
    <col min="1797" max="1797" width="15.42578125" style="208" customWidth="1"/>
    <col min="1798" max="1798" width="9.140625" style="208"/>
    <col min="1799" max="1799" width="9.7109375" style="208" customWidth="1"/>
    <col min="1800" max="2045" width="9.140625" style="208"/>
    <col min="2046" max="2046" width="12.28515625" style="208" customWidth="1"/>
    <col min="2047" max="2047" width="21" style="208" customWidth="1"/>
    <col min="2048" max="2048" width="15.42578125" style="208" customWidth="1"/>
    <col min="2049" max="2051" width="12.85546875" style="208" customWidth="1"/>
    <col min="2052" max="2052" width="9.140625" style="208"/>
    <col min="2053" max="2053" width="15.42578125" style="208" customWidth="1"/>
    <col min="2054" max="2054" width="9.140625" style="208"/>
    <col min="2055" max="2055" width="9.7109375" style="208" customWidth="1"/>
    <col min="2056" max="2301" width="9.140625" style="208"/>
    <col min="2302" max="2302" width="12.28515625" style="208" customWidth="1"/>
    <col min="2303" max="2303" width="21" style="208" customWidth="1"/>
    <col min="2304" max="2304" width="15.42578125" style="208" customWidth="1"/>
    <col min="2305" max="2307" width="12.85546875" style="208" customWidth="1"/>
    <col min="2308" max="2308" width="9.140625" style="208"/>
    <col min="2309" max="2309" width="15.42578125" style="208" customWidth="1"/>
    <col min="2310" max="2310" width="9.140625" style="208"/>
    <col min="2311" max="2311" width="9.7109375" style="208" customWidth="1"/>
    <col min="2312" max="2557" width="9.140625" style="208"/>
    <col min="2558" max="2558" width="12.28515625" style="208" customWidth="1"/>
    <col min="2559" max="2559" width="21" style="208" customWidth="1"/>
    <col min="2560" max="2560" width="15.42578125" style="208" customWidth="1"/>
    <col min="2561" max="2563" width="12.85546875" style="208" customWidth="1"/>
    <col min="2564" max="2564" width="9.140625" style="208"/>
    <col min="2565" max="2565" width="15.42578125" style="208" customWidth="1"/>
    <col min="2566" max="2566" width="9.140625" style="208"/>
    <col min="2567" max="2567" width="9.7109375" style="208" customWidth="1"/>
    <col min="2568" max="2813" width="9.140625" style="208"/>
    <col min="2814" max="2814" width="12.28515625" style="208" customWidth="1"/>
    <col min="2815" max="2815" width="21" style="208" customWidth="1"/>
    <col min="2816" max="2816" width="15.42578125" style="208" customWidth="1"/>
    <col min="2817" max="2819" width="12.85546875" style="208" customWidth="1"/>
    <col min="2820" max="2820" width="9.140625" style="208"/>
    <col min="2821" max="2821" width="15.42578125" style="208" customWidth="1"/>
    <col min="2822" max="2822" width="9.140625" style="208"/>
    <col min="2823" max="2823" width="9.7109375" style="208" customWidth="1"/>
    <col min="2824" max="3069" width="9.140625" style="208"/>
    <col min="3070" max="3070" width="12.28515625" style="208" customWidth="1"/>
    <col min="3071" max="3071" width="21" style="208" customWidth="1"/>
    <col min="3072" max="3072" width="15.42578125" style="208" customWidth="1"/>
    <col min="3073" max="3075" width="12.85546875" style="208" customWidth="1"/>
    <col min="3076" max="3076" width="9.140625" style="208"/>
    <col min="3077" max="3077" width="15.42578125" style="208" customWidth="1"/>
    <col min="3078" max="3078" width="9.140625" style="208"/>
    <col min="3079" max="3079" width="9.7109375" style="208" customWidth="1"/>
    <col min="3080" max="3325" width="9.140625" style="208"/>
    <col min="3326" max="3326" width="12.28515625" style="208" customWidth="1"/>
    <col min="3327" max="3327" width="21" style="208" customWidth="1"/>
    <col min="3328" max="3328" width="15.42578125" style="208" customWidth="1"/>
    <col min="3329" max="3331" width="12.85546875" style="208" customWidth="1"/>
    <col min="3332" max="3332" width="9.140625" style="208"/>
    <col min="3333" max="3333" width="15.42578125" style="208" customWidth="1"/>
    <col min="3334" max="3334" width="9.140625" style="208"/>
    <col min="3335" max="3335" width="9.7109375" style="208" customWidth="1"/>
    <col min="3336" max="3581" width="9.140625" style="208"/>
    <col min="3582" max="3582" width="12.28515625" style="208" customWidth="1"/>
    <col min="3583" max="3583" width="21" style="208" customWidth="1"/>
    <col min="3584" max="3584" width="15.42578125" style="208" customWidth="1"/>
    <col min="3585" max="3587" width="12.85546875" style="208" customWidth="1"/>
    <col min="3588" max="3588" width="9.140625" style="208"/>
    <col min="3589" max="3589" width="15.42578125" style="208" customWidth="1"/>
    <col min="3590" max="3590" width="9.140625" style="208"/>
    <col min="3591" max="3591" width="9.7109375" style="208" customWidth="1"/>
    <col min="3592" max="3837" width="9.140625" style="208"/>
    <col min="3838" max="3838" width="12.28515625" style="208" customWidth="1"/>
    <col min="3839" max="3839" width="21" style="208" customWidth="1"/>
    <col min="3840" max="3840" width="15.42578125" style="208" customWidth="1"/>
    <col min="3841" max="3843" width="12.85546875" style="208" customWidth="1"/>
    <col min="3844" max="3844" width="9.140625" style="208"/>
    <col min="3845" max="3845" width="15.42578125" style="208" customWidth="1"/>
    <col min="3846" max="3846" width="9.140625" style="208"/>
    <col min="3847" max="3847" width="9.7109375" style="208" customWidth="1"/>
    <col min="3848" max="4093" width="9.140625" style="208"/>
    <col min="4094" max="4094" width="12.28515625" style="208" customWidth="1"/>
    <col min="4095" max="4095" width="21" style="208" customWidth="1"/>
    <col min="4096" max="4096" width="15.42578125" style="208" customWidth="1"/>
    <col min="4097" max="4099" width="12.85546875" style="208" customWidth="1"/>
    <col min="4100" max="4100" width="9.140625" style="208"/>
    <col min="4101" max="4101" width="15.42578125" style="208" customWidth="1"/>
    <col min="4102" max="4102" width="9.140625" style="208"/>
    <col min="4103" max="4103" width="9.7109375" style="208" customWidth="1"/>
    <col min="4104" max="4349" width="9.140625" style="208"/>
    <col min="4350" max="4350" width="12.28515625" style="208" customWidth="1"/>
    <col min="4351" max="4351" width="21" style="208" customWidth="1"/>
    <col min="4352" max="4352" width="15.42578125" style="208" customWidth="1"/>
    <col min="4353" max="4355" width="12.85546875" style="208" customWidth="1"/>
    <col min="4356" max="4356" width="9.140625" style="208"/>
    <col min="4357" max="4357" width="15.42578125" style="208" customWidth="1"/>
    <col min="4358" max="4358" width="9.140625" style="208"/>
    <col min="4359" max="4359" width="9.7109375" style="208" customWidth="1"/>
    <col min="4360" max="4605" width="9.140625" style="208"/>
    <col min="4606" max="4606" width="12.28515625" style="208" customWidth="1"/>
    <col min="4607" max="4607" width="21" style="208" customWidth="1"/>
    <col min="4608" max="4608" width="15.42578125" style="208" customWidth="1"/>
    <col min="4609" max="4611" width="12.85546875" style="208" customWidth="1"/>
    <col min="4612" max="4612" width="9.140625" style="208"/>
    <col min="4613" max="4613" width="15.42578125" style="208" customWidth="1"/>
    <col min="4614" max="4614" width="9.140625" style="208"/>
    <col min="4615" max="4615" width="9.7109375" style="208" customWidth="1"/>
    <col min="4616" max="4861" width="9.140625" style="208"/>
    <col min="4862" max="4862" width="12.28515625" style="208" customWidth="1"/>
    <col min="4863" max="4863" width="21" style="208" customWidth="1"/>
    <col min="4864" max="4864" width="15.42578125" style="208" customWidth="1"/>
    <col min="4865" max="4867" width="12.85546875" style="208" customWidth="1"/>
    <col min="4868" max="4868" width="9.140625" style="208"/>
    <col min="4869" max="4869" width="15.42578125" style="208" customWidth="1"/>
    <col min="4870" max="4870" width="9.140625" style="208"/>
    <col min="4871" max="4871" width="9.7109375" style="208" customWidth="1"/>
    <col min="4872" max="5117" width="9.140625" style="208"/>
    <col min="5118" max="5118" width="12.28515625" style="208" customWidth="1"/>
    <col min="5119" max="5119" width="21" style="208" customWidth="1"/>
    <col min="5120" max="5120" width="15.42578125" style="208" customWidth="1"/>
    <col min="5121" max="5123" width="12.85546875" style="208" customWidth="1"/>
    <col min="5124" max="5124" width="9.140625" style="208"/>
    <col min="5125" max="5125" width="15.42578125" style="208" customWidth="1"/>
    <col min="5126" max="5126" width="9.140625" style="208"/>
    <col min="5127" max="5127" width="9.7109375" style="208" customWidth="1"/>
    <col min="5128" max="5373" width="9.140625" style="208"/>
    <col min="5374" max="5374" width="12.28515625" style="208" customWidth="1"/>
    <col min="5375" max="5375" width="21" style="208" customWidth="1"/>
    <col min="5376" max="5376" width="15.42578125" style="208" customWidth="1"/>
    <col min="5377" max="5379" width="12.85546875" style="208" customWidth="1"/>
    <col min="5380" max="5380" width="9.140625" style="208"/>
    <col min="5381" max="5381" width="15.42578125" style="208" customWidth="1"/>
    <col min="5382" max="5382" width="9.140625" style="208"/>
    <col min="5383" max="5383" width="9.7109375" style="208" customWidth="1"/>
    <col min="5384" max="5629" width="9.140625" style="208"/>
    <col min="5630" max="5630" width="12.28515625" style="208" customWidth="1"/>
    <col min="5631" max="5631" width="21" style="208" customWidth="1"/>
    <col min="5632" max="5632" width="15.42578125" style="208" customWidth="1"/>
    <col min="5633" max="5635" width="12.85546875" style="208" customWidth="1"/>
    <col min="5636" max="5636" width="9.140625" style="208"/>
    <col min="5637" max="5637" width="15.42578125" style="208" customWidth="1"/>
    <col min="5638" max="5638" width="9.140625" style="208"/>
    <col min="5639" max="5639" width="9.7109375" style="208" customWidth="1"/>
    <col min="5640" max="5885" width="9.140625" style="208"/>
    <col min="5886" max="5886" width="12.28515625" style="208" customWidth="1"/>
    <col min="5887" max="5887" width="21" style="208" customWidth="1"/>
    <col min="5888" max="5888" width="15.42578125" style="208" customWidth="1"/>
    <col min="5889" max="5891" width="12.85546875" style="208" customWidth="1"/>
    <col min="5892" max="5892" width="9.140625" style="208"/>
    <col min="5893" max="5893" width="15.42578125" style="208" customWidth="1"/>
    <col min="5894" max="5894" width="9.140625" style="208"/>
    <col min="5895" max="5895" width="9.7109375" style="208" customWidth="1"/>
    <col min="5896" max="6141" width="9.140625" style="208"/>
    <col min="6142" max="6142" width="12.28515625" style="208" customWidth="1"/>
    <col min="6143" max="6143" width="21" style="208" customWidth="1"/>
    <col min="6144" max="6144" width="15.42578125" style="208" customWidth="1"/>
    <col min="6145" max="6147" width="12.85546875" style="208" customWidth="1"/>
    <col min="6148" max="6148" width="9.140625" style="208"/>
    <col min="6149" max="6149" width="15.42578125" style="208" customWidth="1"/>
    <col min="6150" max="6150" width="9.140625" style="208"/>
    <col min="6151" max="6151" width="9.7109375" style="208" customWidth="1"/>
    <col min="6152" max="6397" width="9.140625" style="208"/>
    <col min="6398" max="6398" width="12.28515625" style="208" customWidth="1"/>
    <col min="6399" max="6399" width="21" style="208" customWidth="1"/>
    <col min="6400" max="6400" width="15.42578125" style="208" customWidth="1"/>
    <col min="6401" max="6403" width="12.85546875" style="208" customWidth="1"/>
    <col min="6404" max="6404" width="9.140625" style="208"/>
    <col min="6405" max="6405" width="15.42578125" style="208" customWidth="1"/>
    <col min="6406" max="6406" width="9.140625" style="208"/>
    <col min="6407" max="6407" width="9.7109375" style="208" customWidth="1"/>
    <col min="6408" max="6653" width="9.140625" style="208"/>
    <col min="6654" max="6654" width="12.28515625" style="208" customWidth="1"/>
    <col min="6655" max="6655" width="21" style="208" customWidth="1"/>
    <col min="6656" max="6656" width="15.42578125" style="208" customWidth="1"/>
    <col min="6657" max="6659" width="12.85546875" style="208" customWidth="1"/>
    <col min="6660" max="6660" width="9.140625" style="208"/>
    <col min="6661" max="6661" width="15.42578125" style="208" customWidth="1"/>
    <col min="6662" max="6662" width="9.140625" style="208"/>
    <col min="6663" max="6663" width="9.7109375" style="208" customWidth="1"/>
    <col min="6664" max="6909" width="9.140625" style="208"/>
    <col min="6910" max="6910" width="12.28515625" style="208" customWidth="1"/>
    <col min="6911" max="6911" width="21" style="208" customWidth="1"/>
    <col min="6912" max="6912" width="15.42578125" style="208" customWidth="1"/>
    <col min="6913" max="6915" width="12.85546875" style="208" customWidth="1"/>
    <col min="6916" max="6916" width="9.140625" style="208"/>
    <col min="6917" max="6917" width="15.42578125" style="208" customWidth="1"/>
    <col min="6918" max="6918" width="9.140625" style="208"/>
    <col min="6919" max="6919" width="9.7109375" style="208" customWidth="1"/>
    <col min="6920" max="7165" width="9.140625" style="208"/>
    <col min="7166" max="7166" width="12.28515625" style="208" customWidth="1"/>
    <col min="7167" max="7167" width="21" style="208" customWidth="1"/>
    <col min="7168" max="7168" width="15.42578125" style="208" customWidth="1"/>
    <col min="7169" max="7171" width="12.85546875" style="208" customWidth="1"/>
    <col min="7172" max="7172" width="9.140625" style="208"/>
    <col min="7173" max="7173" width="15.42578125" style="208" customWidth="1"/>
    <col min="7174" max="7174" width="9.140625" style="208"/>
    <col min="7175" max="7175" width="9.7109375" style="208" customWidth="1"/>
    <col min="7176" max="7421" width="9.140625" style="208"/>
    <col min="7422" max="7422" width="12.28515625" style="208" customWidth="1"/>
    <col min="7423" max="7423" width="21" style="208" customWidth="1"/>
    <col min="7424" max="7424" width="15.42578125" style="208" customWidth="1"/>
    <col min="7425" max="7427" width="12.85546875" style="208" customWidth="1"/>
    <col min="7428" max="7428" width="9.140625" style="208"/>
    <col min="7429" max="7429" width="15.42578125" style="208" customWidth="1"/>
    <col min="7430" max="7430" width="9.140625" style="208"/>
    <col min="7431" max="7431" width="9.7109375" style="208" customWidth="1"/>
    <col min="7432" max="7677" width="9.140625" style="208"/>
    <col min="7678" max="7678" width="12.28515625" style="208" customWidth="1"/>
    <col min="7679" max="7679" width="21" style="208" customWidth="1"/>
    <col min="7680" max="7680" width="15.42578125" style="208" customWidth="1"/>
    <col min="7681" max="7683" width="12.85546875" style="208" customWidth="1"/>
    <col min="7684" max="7684" width="9.140625" style="208"/>
    <col min="7685" max="7685" width="15.42578125" style="208" customWidth="1"/>
    <col min="7686" max="7686" width="9.140625" style="208"/>
    <col min="7687" max="7687" width="9.7109375" style="208" customWidth="1"/>
    <col min="7688" max="7933" width="9.140625" style="208"/>
    <col min="7934" max="7934" width="12.28515625" style="208" customWidth="1"/>
    <col min="7935" max="7935" width="21" style="208" customWidth="1"/>
    <col min="7936" max="7936" width="15.42578125" style="208" customWidth="1"/>
    <col min="7937" max="7939" width="12.85546875" style="208" customWidth="1"/>
    <col min="7940" max="7940" width="9.140625" style="208"/>
    <col min="7941" max="7941" width="15.42578125" style="208" customWidth="1"/>
    <col min="7942" max="7942" width="9.140625" style="208"/>
    <col min="7943" max="7943" width="9.7109375" style="208" customWidth="1"/>
    <col min="7944" max="8189" width="9.140625" style="208"/>
    <col min="8190" max="8190" width="12.28515625" style="208" customWidth="1"/>
    <col min="8191" max="8191" width="21" style="208" customWidth="1"/>
    <col min="8192" max="8192" width="15.42578125" style="208" customWidth="1"/>
    <col min="8193" max="8195" width="12.85546875" style="208" customWidth="1"/>
    <col min="8196" max="8196" width="9.140625" style="208"/>
    <col min="8197" max="8197" width="15.42578125" style="208" customWidth="1"/>
    <col min="8198" max="8198" width="9.140625" style="208"/>
    <col min="8199" max="8199" width="9.7109375" style="208" customWidth="1"/>
    <col min="8200" max="8445" width="9.140625" style="208"/>
    <col min="8446" max="8446" width="12.28515625" style="208" customWidth="1"/>
    <col min="8447" max="8447" width="21" style="208" customWidth="1"/>
    <col min="8448" max="8448" width="15.42578125" style="208" customWidth="1"/>
    <col min="8449" max="8451" width="12.85546875" style="208" customWidth="1"/>
    <col min="8452" max="8452" width="9.140625" style="208"/>
    <col min="8453" max="8453" width="15.42578125" style="208" customWidth="1"/>
    <col min="8454" max="8454" width="9.140625" style="208"/>
    <col min="8455" max="8455" width="9.7109375" style="208" customWidth="1"/>
    <col min="8456" max="8701" width="9.140625" style="208"/>
    <col min="8702" max="8702" width="12.28515625" style="208" customWidth="1"/>
    <col min="8703" max="8703" width="21" style="208" customWidth="1"/>
    <col min="8704" max="8704" width="15.42578125" style="208" customWidth="1"/>
    <col min="8705" max="8707" width="12.85546875" style="208" customWidth="1"/>
    <col min="8708" max="8708" width="9.140625" style="208"/>
    <col min="8709" max="8709" width="15.42578125" style="208" customWidth="1"/>
    <col min="8710" max="8710" width="9.140625" style="208"/>
    <col min="8711" max="8711" width="9.7109375" style="208" customWidth="1"/>
    <col min="8712" max="8957" width="9.140625" style="208"/>
    <col min="8958" max="8958" width="12.28515625" style="208" customWidth="1"/>
    <col min="8959" max="8959" width="21" style="208" customWidth="1"/>
    <col min="8960" max="8960" width="15.42578125" style="208" customWidth="1"/>
    <col min="8961" max="8963" width="12.85546875" style="208" customWidth="1"/>
    <col min="8964" max="8964" width="9.140625" style="208"/>
    <col min="8965" max="8965" width="15.42578125" style="208" customWidth="1"/>
    <col min="8966" max="8966" width="9.140625" style="208"/>
    <col min="8967" max="8967" width="9.7109375" style="208" customWidth="1"/>
    <col min="8968" max="9213" width="9.140625" style="208"/>
    <col min="9214" max="9214" width="12.28515625" style="208" customWidth="1"/>
    <col min="9215" max="9215" width="21" style="208" customWidth="1"/>
    <col min="9216" max="9216" width="15.42578125" style="208" customWidth="1"/>
    <col min="9217" max="9219" width="12.85546875" style="208" customWidth="1"/>
    <col min="9220" max="9220" width="9.140625" style="208"/>
    <col min="9221" max="9221" width="15.42578125" style="208" customWidth="1"/>
    <col min="9222" max="9222" width="9.140625" style="208"/>
    <col min="9223" max="9223" width="9.7109375" style="208" customWidth="1"/>
    <col min="9224" max="9469" width="9.140625" style="208"/>
    <col min="9470" max="9470" width="12.28515625" style="208" customWidth="1"/>
    <col min="9471" max="9471" width="21" style="208" customWidth="1"/>
    <col min="9472" max="9472" width="15.42578125" style="208" customWidth="1"/>
    <col min="9473" max="9475" width="12.85546875" style="208" customWidth="1"/>
    <col min="9476" max="9476" width="9.140625" style="208"/>
    <col min="9477" max="9477" width="15.42578125" style="208" customWidth="1"/>
    <col min="9478" max="9478" width="9.140625" style="208"/>
    <col min="9479" max="9479" width="9.7109375" style="208" customWidth="1"/>
    <col min="9480" max="9725" width="9.140625" style="208"/>
    <col min="9726" max="9726" width="12.28515625" style="208" customWidth="1"/>
    <col min="9727" max="9727" width="21" style="208" customWidth="1"/>
    <col min="9728" max="9728" width="15.42578125" style="208" customWidth="1"/>
    <col min="9729" max="9731" width="12.85546875" style="208" customWidth="1"/>
    <col min="9732" max="9732" width="9.140625" style="208"/>
    <col min="9733" max="9733" width="15.42578125" style="208" customWidth="1"/>
    <col min="9734" max="9734" width="9.140625" style="208"/>
    <col min="9735" max="9735" width="9.7109375" style="208" customWidth="1"/>
    <col min="9736" max="9981" width="9.140625" style="208"/>
    <col min="9982" max="9982" width="12.28515625" style="208" customWidth="1"/>
    <col min="9983" max="9983" width="21" style="208" customWidth="1"/>
    <col min="9984" max="9984" width="15.42578125" style="208" customWidth="1"/>
    <col min="9985" max="9987" width="12.85546875" style="208" customWidth="1"/>
    <col min="9988" max="9988" width="9.140625" style="208"/>
    <col min="9989" max="9989" width="15.42578125" style="208" customWidth="1"/>
    <col min="9990" max="9990" width="9.140625" style="208"/>
    <col min="9991" max="9991" width="9.7109375" style="208" customWidth="1"/>
    <col min="9992" max="10237" width="9.140625" style="208"/>
    <col min="10238" max="10238" width="12.28515625" style="208" customWidth="1"/>
    <col min="10239" max="10239" width="21" style="208" customWidth="1"/>
    <col min="10240" max="10240" width="15.42578125" style="208" customWidth="1"/>
    <col min="10241" max="10243" width="12.85546875" style="208" customWidth="1"/>
    <col min="10244" max="10244" width="9.140625" style="208"/>
    <col min="10245" max="10245" width="15.42578125" style="208" customWidth="1"/>
    <col min="10246" max="10246" width="9.140625" style="208"/>
    <col min="10247" max="10247" width="9.7109375" style="208" customWidth="1"/>
    <col min="10248" max="10493" width="9.140625" style="208"/>
    <col min="10494" max="10494" width="12.28515625" style="208" customWidth="1"/>
    <col min="10495" max="10495" width="21" style="208" customWidth="1"/>
    <col min="10496" max="10496" width="15.42578125" style="208" customWidth="1"/>
    <col min="10497" max="10499" width="12.85546875" style="208" customWidth="1"/>
    <col min="10500" max="10500" width="9.140625" style="208"/>
    <col min="10501" max="10501" width="15.42578125" style="208" customWidth="1"/>
    <col min="10502" max="10502" width="9.140625" style="208"/>
    <col min="10503" max="10503" width="9.7109375" style="208" customWidth="1"/>
    <col min="10504" max="10749" width="9.140625" style="208"/>
    <col min="10750" max="10750" width="12.28515625" style="208" customWidth="1"/>
    <col min="10751" max="10751" width="21" style="208" customWidth="1"/>
    <col min="10752" max="10752" width="15.42578125" style="208" customWidth="1"/>
    <col min="10753" max="10755" width="12.85546875" style="208" customWidth="1"/>
    <col min="10756" max="10756" width="9.140625" style="208"/>
    <col min="10757" max="10757" width="15.42578125" style="208" customWidth="1"/>
    <col min="10758" max="10758" width="9.140625" style="208"/>
    <col min="10759" max="10759" width="9.7109375" style="208" customWidth="1"/>
    <col min="10760" max="11005" width="9.140625" style="208"/>
    <col min="11006" max="11006" width="12.28515625" style="208" customWidth="1"/>
    <col min="11007" max="11007" width="21" style="208" customWidth="1"/>
    <col min="11008" max="11008" width="15.42578125" style="208" customWidth="1"/>
    <col min="11009" max="11011" width="12.85546875" style="208" customWidth="1"/>
    <col min="11012" max="11012" width="9.140625" style="208"/>
    <col min="11013" max="11013" width="15.42578125" style="208" customWidth="1"/>
    <col min="11014" max="11014" width="9.140625" style="208"/>
    <col min="11015" max="11015" width="9.7109375" style="208" customWidth="1"/>
    <col min="11016" max="11261" width="9.140625" style="208"/>
    <col min="11262" max="11262" width="12.28515625" style="208" customWidth="1"/>
    <col min="11263" max="11263" width="21" style="208" customWidth="1"/>
    <col min="11264" max="11264" width="15.42578125" style="208" customWidth="1"/>
    <col min="11265" max="11267" width="12.85546875" style="208" customWidth="1"/>
    <col min="11268" max="11268" width="9.140625" style="208"/>
    <col min="11269" max="11269" width="15.42578125" style="208" customWidth="1"/>
    <col min="11270" max="11270" width="9.140625" style="208"/>
    <col min="11271" max="11271" width="9.7109375" style="208" customWidth="1"/>
    <col min="11272" max="11517" width="9.140625" style="208"/>
    <col min="11518" max="11518" width="12.28515625" style="208" customWidth="1"/>
    <col min="11519" max="11519" width="21" style="208" customWidth="1"/>
    <col min="11520" max="11520" width="15.42578125" style="208" customWidth="1"/>
    <col min="11521" max="11523" width="12.85546875" style="208" customWidth="1"/>
    <col min="11524" max="11524" width="9.140625" style="208"/>
    <col min="11525" max="11525" width="15.42578125" style="208" customWidth="1"/>
    <col min="11526" max="11526" width="9.140625" style="208"/>
    <col min="11527" max="11527" width="9.7109375" style="208" customWidth="1"/>
    <col min="11528" max="11773" width="9.140625" style="208"/>
    <col min="11774" max="11774" width="12.28515625" style="208" customWidth="1"/>
    <col min="11775" max="11775" width="21" style="208" customWidth="1"/>
    <col min="11776" max="11776" width="15.42578125" style="208" customWidth="1"/>
    <col min="11777" max="11779" width="12.85546875" style="208" customWidth="1"/>
    <col min="11780" max="11780" width="9.140625" style="208"/>
    <col min="11781" max="11781" width="15.42578125" style="208" customWidth="1"/>
    <col min="11782" max="11782" width="9.140625" style="208"/>
    <col min="11783" max="11783" width="9.7109375" style="208" customWidth="1"/>
    <col min="11784" max="12029" width="9.140625" style="208"/>
    <col min="12030" max="12030" width="12.28515625" style="208" customWidth="1"/>
    <col min="12031" max="12031" width="21" style="208" customWidth="1"/>
    <col min="12032" max="12032" width="15.42578125" style="208" customWidth="1"/>
    <col min="12033" max="12035" width="12.85546875" style="208" customWidth="1"/>
    <col min="12036" max="12036" width="9.140625" style="208"/>
    <col min="12037" max="12037" width="15.42578125" style="208" customWidth="1"/>
    <col min="12038" max="12038" width="9.140625" style="208"/>
    <col min="12039" max="12039" width="9.7109375" style="208" customWidth="1"/>
    <col min="12040" max="12285" width="9.140625" style="208"/>
    <col min="12286" max="12286" width="12.28515625" style="208" customWidth="1"/>
    <col min="12287" max="12287" width="21" style="208" customWidth="1"/>
    <col min="12288" max="12288" width="15.42578125" style="208" customWidth="1"/>
    <col min="12289" max="12291" width="12.85546875" style="208" customWidth="1"/>
    <col min="12292" max="12292" width="9.140625" style="208"/>
    <col min="12293" max="12293" width="15.42578125" style="208" customWidth="1"/>
    <col min="12294" max="12294" width="9.140625" style="208"/>
    <col min="12295" max="12295" width="9.7109375" style="208" customWidth="1"/>
    <col min="12296" max="12541" width="9.140625" style="208"/>
    <col min="12542" max="12542" width="12.28515625" style="208" customWidth="1"/>
    <col min="12543" max="12543" width="21" style="208" customWidth="1"/>
    <col min="12544" max="12544" width="15.42578125" style="208" customWidth="1"/>
    <col min="12545" max="12547" width="12.85546875" style="208" customWidth="1"/>
    <col min="12548" max="12548" width="9.140625" style="208"/>
    <col min="12549" max="12549" width="15.42578125" style="208" customWidth="1"/>
    <col min="12550" max="12550" width="9.140625" style="208"/>
    <col min="12551" max="12551" width="9.7109375" style="208" customWidth="1"/>
    <col min="12552" max="12797" width="9.140625" style="208"/>
    <col min="12798" max="12798" width="12.28515625" style="208" customWidth="1"/>
    <col min="12799" max="12799" width="21" style="208" customWidth="1"/>
    <col min="12800" max="12800" width="15.42578125" style="208" customWidth="1"/>
    <col min="12801" max="12803" width="12.85546875" style="208" customWidth="1"/>
    <col min="12804" max="12804" width="9.140625" style="208"/>
    <col min="12805" max="12805" width="15.42578125" style="208" customWidth="1"/>
    <col min="12806" max="12806" width="9.140625" style="208"/>
    <col min="12807" max="12807" width="9.7109375" style="208" customWidth="1"/>
    <col min="12808" max="13053" width="9.140625" style="208"/>
    <col min="13054" max="13054" width="12.28515625" style="208" customWidth="1"/>
    <col min="13055" max="13055" width="21" style="208" customWidth="1"/>
    <col min="13056" max="13056" width="15.42578125" style="208" customWidth="1"/>
    <col min="13057" max="13059" width="12.85546875" style="208" customWidth="1"/>
    <col min="13060" max="13060" width="9.140625" style="208"/>
    <col min="13061" max="13061" width="15.42578125" style="208" customWidth="1"/>
    <col min="13062" max="13062" width="9.140625" style="208"/>
    <col min="13063" max="13063" width="9.7109375" style="208" customWidth="1"/>
    <col min="13064" max="13309" width="9.140625" style="208"/>
    <col min="13310" max="13310" width="12.28515625" style="208" customWidth="1"/>
    <col min="13311" max="13311" width="21" style="208" customWidth="1"/>
    <col min="13312" max="13312" width="15.42578125" style="208" customWidth="1"/>
    <col min="13313" max="13315" width="12.85546875" style="208" customWidth="1"/>
    <col min="13316" max="13316" width="9.140625" style="208"/>
    <col min="13317" max="13317" width="15.42578125" style="208" customWidth="1"/>
    <col min="13318" max="13318" width="9.140625" style="208"/>
    <col min="13319" max="13319" width="9.7109375" style="208" customWidth="1"/>
    <col min="13320" max="13565" width="9.140625" style="208"/>
    <col min="13566" max="13566" width="12.28515625" style="208" customWidth="1"/>
    <col min="13567" max="13567" width="21" style="208" customWidth="1"/>
    <col min="13568" max="13568" width="15.42578125" style="208" customWidth="1"/>
    <col min="13569" max="13571" width="12.85546875" style="208" customWidth="1"/>
    <col min="13572" max="13572" width="9.140625" style="208"/>
    <col min="13573" max="13573" width="15.42578125" style="208" customWidth="1"/>
    <col min="13574" max="13574" width="9.140625" style="208"/>
    <col min="13575" max="13575" width="9.7109375" style="208" customWidth="1"/>
    <col min="13576" max="13821" width="9.140625" style="208"/>
    <col min="13822" max="13822" width="12.28515625" style="208" customWidth="1"/>
    <col min="13823" max="13823" width="21" style="208" customWidth="1"/>
    <col min="13824" max="13824" width="15.42578125" style="208" customWidth="1"/>
    <col min="13825" max="13827" width="12.85546875" style="208" customWidth="1"/>
    <col min="13828" max="13828" width="9.140625" style="208"/>
    <col min="13829" max="13829" width="15.42578125" style="208" customWidth="1"/>
    <col min="13830" max="13830" width="9.140625" style="208"/>
    <col min="13831" max="13831" width="9.7109375" style="208" customWidth="1"/>
    <col min="13832" max="14077" width="9.140625" style="208"/>
    <col min="14078" max="14078" width="12.28515625" style="208" customWidth="1"/>
    <col min="14079" max="14079" width="21" style="208" customWidth="1"/>
    <col min="14080" max="14080" width="15.42578125" style="208" customWidth="1"/>
    <col min="14081" max="14083" width="12.85546875" style="208" customWidth="1"/>
    <col min="14084" max="14084" width="9.140625" style="208"/>
    <col min="14085" max="14085" width="15.42578125" style="208" customWidth="1"/>
    <col min="14086" max="14086" width="9.140625" style="208"/>
    <col min="14087" max="14087" width="9.7109375" style="208" customWidth="1"/>
    <col min="14088" max="14333" width="9.140625" style="208"/>
    <col min="14334" max="14334" width="12.28515625" style="208" customWidth="1"/>
    <col min="14335" max="14335" width="21" style="208" customWidth="1"/>
    <col min="14336" max="14336" width="15.42578125" style="208" customWidth="1"/>
    <col min="14337" max="14339" width="12.85546875" style="208" customWidth="1"/>
    <col min="14340" max="14340" width="9.140625" style="208"/>
    <col min="14341" max="14341" width="15.42578125" style="208" customWidth="1"/>
    <col min="14342" max="14342" width="9.140625" style="208"/>
    <col min="14343" max="14343" width="9.7109375" style="208" customWidth="1"/>
    <col min="14344" max="14589" width="9.140625" style="208"/>
    <col min="14590" max="14590" width="12.28515625" style="208" customWidth="1"/>
    <col min="14591" max="14591" width="21" style="208" customWidth="1"/>
    <col min="14592" max="14592" width="15.42578125" style="208" customWidth="1"/>
    <col min="14593" max="14595" width="12.85546875" style="208" customWidth="1"/>
    <col min="14596" max="14596" width="9.140625" style="208"/>
    <col min="14597" max="14597" width="15.42578125" style="208" customWidth="1"/>
    <col min="14598" max="14598" width="9.140625" style="208"/>
    <col min="14599" max="14599" width="9.7109375" style="208" customWidth="1"/>
    <col min="14600" max="14845" width="9.140625" style="208"/>
    <col min="14846" max="14846" width="12.28515625" style="208" customWidth="1"/>
    <col min="14847" max="14847" width="21" style="208" customWidth="1"/>
    <col min="14848" max="14848" width="15.42578125" style="208" customWidth="1"/>
    <col min="14849" max="14851" width="12.85546875" style="208" customWidth="1"/>
    <col min="14852" max="14852" width="9.140625" style="208"/>
    <col min="14853" max="14853" width="15.42578125" style="208" customWidth="1"/>
    <col min="14854" max="14854" width="9.140625" style="208"/>
    <col min="14855" max="14855" width="9.7109375" style="208" customWidth="1"/>
    <col min="14856" max="15101" width="9.140625" style="208"/>
    <col min="15102" max="15102" width="12.28515625" style="208" customWidth="1"/>
    <col min="15103" max="15103" width="21" style="208" customWidth="1"/>
    <col min="15104" max="15104" width="15.42578125" style="208" customWidth="1"/>
    <col min="15105" max="15107" width="12.85546875" style="208" customWidth="1"/>
    <col min="15108" max="15108" width="9.140625" style="208"/>
    <col min="15109" max="15109" width="15.42578125" style="208" customWidth="1"/>
    <col min="15110" max="15110" width="9.140625" style="208"/>
    <col min="15111" max="15111" width="9.7109375" style="208" customWidth="1"/>
    <col min="15112" max="15357" width="9.140625" style="208"/>
    <col min="15358" max="15358" width="12.28515625" style="208" customWidth="1"/>
    <col min="15359" max="15359" width="21" style="208" customWidth="1"/>
    <col min="15360" max="15360" width="15.42578125" style="208" customWidth="1"/>
    <col min="15361" max="15363" width="12.85546875" style="208" customWidth="1"/>
    <col min="15364" max="15364" width="9.140625" style="208"/>
    <col min="15365" max="15365" width="15.42578125" style="208" customWidth="1"/>
    <col min="15366" max="15366" width="9.140625" style="208"/>
    <col min="15367" max="15367" width="9.7109375" style="208" customWidth="1"/>
    <col min="15368" max="15613" width="9.140625" style="208"/>
    <col min="15614" max="15614" width="12.28515625" style="208" customWidth="1"/>
    <col min="15615" max="15615" width="21" style="208" customWidth="1"/>
    <col min="15616" max="15616" width="15.42578125" style="208" customWidth="1"/>
    <col min="15617" max="15619" width="12.85546875" style="208" customWidth="1"/>
    <col min="15620" max="15620" width="9.140625" style="208"/>
    <col min="15621" max="15621" width="15.42578125" style="208" customWidth="1"/>
    <col min="15622" max="15622" width="9.140625" style="208"/>
    <col min="15623" max="15623" width="9.7109375" style="208" customWidth="1"/>
    <col min="15624" max="15869" width="9.140625" style="208"/>
    <col min="15870" max="15870" width="12.28515625" style="208" customWidth="1"/>
    <col min="15871" max="15871" width="21" style="208" customWidth="1"/>
    <col min="15872" max="15872" width="15.42578125" style="208" customWidth="1"/>
    <col min="15873" max="15875" width="12.85546875" style="208" customWidth="1"/>
    <col min="15876" max="15876" width="9.140625" style="208"/>
    <col min="15877" max="15877" width="15.42578125" style="208" customWidth="1"/>
    <col min="15878" max="15878" width="9.140625" style="208"/>
    <col min="15879" max="15879" width="9.7109375" style="208" customWidth="1"/>
    <col min="15880" max="16125" width="9.140625" style="208"/>
    <col min="16126" max="16126" width="12.28515625" style="208" customWidth="1"/>
    <col min="16127" max="16127" width="21" style="208" customWidth="1"/>
    <col min="16128" max="16128" width="15.42578125" style="208" customWidth="1"/>
    <col min="16129" max="16131" width="12.85546875" style="208" customWidth="1"/>
    <col min="16132" max="16132" width="9.140625" style="208"/>
    <col min="16133" max="16133" width="15.42578125" style="208" customWidth="1"/>
    <col min="16134" max="16134" width="9.140625" style="208"/>
    <col min="16135" max="16135" width="9.7109375" style="208" customWidth="1"/>
    <col min="16136" max="16384" width="9.140625" style="208"/>
  </cols>
  <sheetData>
    <row r="1" spans="1:7" s="82" customFormat="1" ht="18" x14ac:dyDescent="0.2">
      <c r="A1" s="83" t="s">
        <v>34</v>
      </c>
      <c r="B1" s="146"/>
      <c r="C1" s="85"/>
      <c r="D1" s="85"/>
      <c r="E1" s="85"/>
      <c r="F1" s="42"/>
      <c r="G1" s="42"/>
    </row>
    <row r="2" spans="1:7" ht="18" x14ac:dyDescent="0.25">
      <c r="A2" s="343" t="s">
        <v>197</v>
      </c>
      <c r="B2" s="344"/>
      <c r="C2" s="344"/>
      <c r="D2" s="344"/>
      <c r="E2" s="344"/>
    </row>
    <row r="3" spans="1:7" ht="15.75" x14ac:dyDescent="0.2">
      <c r="A3" s="249"/>
      <c r="B3" s="250"/>
      <c r="C3" s="250"/>
      <c r="D3" s="250"/>
      <c r="E3" s="250"/>
    </row>
    <row r="4" spans="1:7" ht="79.5" customHeight="1" x14ac:dyDescent="0.2">
      <c r="A4" s="345" t="s">
        <v>198</v>
      </c>
      <c r="B4" s="346"/>
      <c r="C4" s="346"/>
      <c r="D4" s="346"/>
      <c r="E4" s="346"/>
    </row>
    <row r="5" spans="1:7" ht="15" x14ac:dyDescent="0.2">
      <c r="A5" s="251"/>
      <c r="B5" s="252"/>
      <c r="C5" s="252"/>
      <c r="D5" s="252"/>
      <c r="E5" s="252"/>
    </row>
    <row r="6" spans="1:7" ht="45" x14ac:dyDescent="0.25">
      <c r="A6" s="347" t="s">
        <v>199</v>
      </c>
      <c r="B6" s="348"/>
      <c r="C6" s="317" t="s">
        <v>200</v>
      </c>
      <c r="D6" s="317" t="s">
        <v>201</v>
      </c>
      <c r="E6" s="253" t="s">
        <v>202</v>
      </c>
    </row>
    <row r="7" spans="1:7" ht="15" x14ac:dyDescent="0.25">
      <c r="A7" s="254" t="s">
        <v>203</v>
      </c>
      <c r="B7" s="255"/>
      <c r="C7" s="254"/>
      <c r="D7" s="254"/>
      <c r="E7" s="254"/>
    </row>
    <row r="8" spans="1:7" ht="15" x14ac:dyDescent="0.25">
      <c r="A8" s="256" t="s">
        <v>59</v>
      </c>
      <c r="B8" s="256" t="s">
        <v>204</v>
      </c>
      <c r="C8" s="257">
        <v>10000</v>
      </c>
      <c r="D8" s="257">
        <v>15000</v>
      </c>
      <c r="E8" s="254"/>
    </row>
    <row r="9" spans="1:7" ht="15" x14ac:dyDescent="0.25">
      <c r="A9" s="258"/>
      <c r="B9" s="259"/>
      <c r="C9" s="259"/>
      <c r="E9" s="260"/>
    </row>
    <row r="10" spans="1:7" ht="15" x14ac:dyDescent="0.25">
      <c r="A10" s="349" t="s">
        <v>120</v>
      </c>
      <c r="B10" s="350"/>
      <c r="C10" s="350"/>
      <c r="D10" s="350"/>
      <c r="E10" s="350"/>
    </row>
    <row r="11" spans="1:7" ht="14.25" x14ac:dyDescent="0.2">
      <c r="A11" s="261" t="s">
        <v>205</v>
      </c>
      <c r="B11" s="261" t="s">
        <v>113</v>
      </c>
      <c r="C11" s="270">
        <v>0</v>
      </c>
      <c r="D11" s="270">
        <v>0</v>
      </c>
      <c r="E11" s="262"/>
    </row>
    <row r="12" spans="1:7" ht="14.25" x14ac:dyDescent="0.2">
      <c r="A12" s="261" t="s">
        <v>205</v>
      </c>
      <c r="B12" s="261" t="s">
        <v>113</v>
      </c>
      <c r="C12" s="270">
        <v>0</v>
      </c>
      <c r="D12" s="270">
        <v>0</v>
      </c>
      <c r="E12" s="263"/>
    </row>
    <row r="13" spans="1:7" ht="14.25" x14ac:dyDescent="0.2">
      <c r="A13" s="264"/>
      <c r="B13" s="264"/>
      <c r="C13" s="264"/>
      <c r="D13" s="265"/>
      <c r="E13" s="266"/>
    </row>
    <row r="14" spans="1:7" ht="15" x14ac:dyDescent="0.25">
      <c r="A14" s="349" t="s">
        <v>121</v>
      </c>
      <c r="B14" s="350"/>
      <c r="C14" s="350"/>
      <c r="D14" s="350"/>
      <c r="E14" s="350"/>
    </row>
    <row r="15" spans="1:7" ht="14.25" x14ac:dyDescent="0.2">
      <c r="B15" s="261" t="s">
        <v>113</v>
      </c>
      <c r="C15" s="270">
        <v>0</v>
      </c>
      <c r="D15" s="270">
        <v>0</v>
      </c>
      <c r="E15" s="262"/>
    </row>
    <row r="16" spans="1:7" ht="14.25" x14ac:dyDescent="0.2">
      <c r="B16" s="261" t="s">
        <v>113</v>
      </c>
      <c r="C16" s="270">
        <v>0</v>
      </c>
      <c r="D16" s="270">
        <v>0</v>
      </c>
      <c r="E16" s="263"/>
    </row>
    <row r="17" spans="1:5" ht="14.25" x14ac:dyDescent="0.2">
      <c r="A17" s="264"/>
      <c r="B17" s="264"/>
      <c r="C17" s="264"/>
      <c r="D17" s="265"/>
      <c r="E17" s="266"/>
    </row>
    <row r="18" spans="1:5" ht="15" x14ac:dyDescent="0.25">
      <c r="A18" s="349" t="s">
        <v>122</v>
      </c>
      <c r="B18" s="350"/>
      <c r="C18" s="350"/>
      <c r="D18" s="350"/>
      <c r="E18" s="350"/>
    </row>
    <row r="19" spans="1:5" ht="14.25" x14ac:dyDescent="0.2">
      <c r="B19" s="261" t="s">
        <v>113</v>
      </c>
      <c r="C19" s="270">
        <v>0</v>
      </c>
      <c r="D19" s="270">
        <v>0</v>
      </c>
      <c r="E19" s="262"/>
    </row>
    <row r="20" spans="1:5" ht="14.25" x14ac:dyDescent="0.2">
      <c r="B20" s="261" t="s">
        <v>113</v>
      </c>
      <c r="C20" s="270">
        <v>0</v>
      </c>
      <c r="D20" s="270">
        <v>0</v>
      </c>
      <c r="E20" s="263"/>
    </row>
    <row r="21" spans="1:5" ht="14.25" x14ac:dyDescent="0.2">
      <c r="A21" s="264"/>
      <c r="B21" s="264"/>
      <c r="C21" s="264"/>
      <c r="D21" s="265"/>
      <c r="E21" s="266"/>
    </row>
    <row r="22" spans="1:5" ht="15" x14ac:dyDescent="0.25">
      <c r="A22" s="349" t="s">
        <v>123</v>
      </c>
      <c r="B22" s="350"/>
      <c r="C22" s="350"/>
      <c r="D22" s="350"/>
      <c r="E22" s="350"/>
    </row>
    <row r="23" spans="1:5" ht="14.25" x14ac:dyDescent="0.2">
      <c r="B23" s="261" t="s">
        <v>113</v>
      </c>
      <c r="C23" s="270">
        <v>0</v>
      </c>
      <c r="D23" s="270">
        <v>0</v>
      </c>
      <c r="E23" s="262"/>
    </row>
    <row r="24" spans="1:5" ht="14.25" x14ac:dyDescent="0.2">
      <c r="B24" s="261" t="s">
        <v>113</v>
      </c>
      <c r="C24" s="270">
        <v>0</v>
      </c>
      <c r="D24" s="270">
        <v>0</v>
      </c>
      <c r="E24" s="263"/>
    </row>
    <row r="25" spans="1:5" ht="14.25" x14ac:dyDescent="0.2">
      <c r="A25" s="264"/>
      <c r="B25" s="264"/>
      <c r="C25" s="264"/>
      <c r="D25" s="265"/>
      <c r="E25" s="266"/>
    </row>
    <row r="26" spans="1:5" ht="15" x14ac:dyDescent="0.25">
      <c r="A26" s="349" t="s">
        <v>124</v>
      </c>
      <c r="B26" s="350"/>
      <c r="C26" s="350"/>
      <c r="D26" s="350"/>
      <c r="E26" s="350"/>
    </row>
    <row r="27" spans="1:5" ht="14.25" x14ac:dyDescent="0.2">
      <c r="B27" s="261" t="s">
        <v>113</v>
      </c>
      <c r="C27" s="270">
        <v>0</v>
      </c>
      <c r="D27" s="270">
        <v>0</v>
      </c>
      <c r="E27" s="262"/>
    </row>
    <row r="28" spans="1:5" ht="14.25" x14ac:dyDescent="0.2">
      <c r="B28" s="261" t="s">
        <v>113</v>
      </c>
      <c r="C28" s="270">
        <v>0</v>
      </c>
      <c r="D28" s="270">
        <v>0</v>
      </c>
      <c r="E28" s="263"/>
    </row>
    <row r="29" spans="1:5" ht="14.25" x14ac:dyDescent="0.2">
      <c r="A29" s="264"/>
      <c r="B29" s="264"/>
      <c r="C29" s="264"/>
      <c r="D29" s="265"/>
      <c r="E29" s="266"/>
    </row>
    <row r="30" spans="1:5" ht="15" x14ac:dyDescent="0.25">
      <c r="A30" s="349" t="s">
        <v>125</v>
      </c>
      <c r="B30" s="350"/>
      <c r="C30" s="350"/>
      <c r="D30" s="350"/>
      <c r="E30" s="350"/>
    </row>
    <row r="31" spans="1:5" ht="25.5" x14ac:dyDescent="0.2">
      <c r="B31" s="300" t="s">
        <v>126</v>
      </c>
      <c r="C31" s="270">
        <v>65575</v>
      </c>
      <c r="D31" s="270">
        <v>77820</v>
      </c>
      <c r="E31" s="305" t="s">
        <v>127</v>
      </c>
    </row>
    <row r="32" spans="1:5" ht="14.25" x14ac:dyDescent="0.2">
      <c r="B32" s="300" t="s">
        <v>128</v>
      </c>
      <c r="C32" s="270">
        <v>13393</v>
      </c>
      <c r="D32" s="270">
        <v>14211</v>
      </c>
      <c r="E32" s="301" t="s">
        <v>129</v>
      </c>
    </row>
    <row r="33" spans="1:5" x14ac:dyDescent="0.2">
      <c r="A33" s="267"/>
      <c r="B33" s="267"/>
      <c r="C33" s="267"/>
      <c r="D33" s="267"/>
      <c r="E33" s="268"/>
    </row>
    <row r="34" spans="1:5" ht="15" x14ac:dyDescent="0.25">
      <c r="A34" s="349" t="s">
        <v>130</v>
      </c>
      <c r="B34" s="349"/>
      <c r="C34" s="302">
        <f>SUM(C10:C33)</f>
        <v>78968</v>
      </c>
      <c r="D34" s="302">
        <f>SUM(D10:D33)</f>
        <v>92031</v>
      </c>
      <c r="E34" s="303"/>
    </row>
    <row r="35" spans="1:5" x14ac:dyDescent="0.2">
      <c r="A35" s="269"/>
      <c r="B35" s="269"/>
      <c r="C35" s="269"/>
      <c r="D35" s="269"/>
      <c r="E35" s="269"/>
    </row>
    <row r="36" spans="1:5" x14ac:dyDescent="0.2">
      <c r="A36" s="351"/>
      <c r="B36" s="350"/>
      <c r="C36" s="350"/>
      <c r="D36" s="350"/>
      <c r="E36" s="350"/>
    </row>
  </sheetData>
  <sheetProtection algorithmName="SHA-512" hashValue="YEyHIRn63/+Me3Ee1i+yDr9Q5C1JlT8VltE84IMLJ/V2xTS9qTPh+9g3ajfosKEDSZbjR+Dko3btoev6dSiMSw==" saltValue="BTUSwkrevlRw2fTGmnURlg==" spinCount="100000" sheet="1" objects="1" scenarios="1"/>
  <mergeCells count="11">
    <mergeCell ref="A36:E36"/>
    <mergeCell ref="A30:E30"/>
    <mergeCell ref="A34:B34"/>
    <mergeCell ref="A14:E14"/>
    <mergeCell ref="A26:E26"/>
    <mergeCell ref="A22:E22"/>
    <mergeCell ref="A2:E2"/>
    <mergeCell ref="A4:E4"/>
    <mergeCell ref="A6:B6"/>
    <mergeCell ref="A10:E10"/>
    <mergeCell ref="A18:E18"/>
  </mergeCells>
  <conditionalFormatting sqref="E31">
    <cfRule type="containsText" dxfId="1" priority="2" operator="containsText" text="VARIANCE">
      <formula>NOT(ISERROR(SEARCH("VARIANCE",E31)))</formula>
    </cfRule>
  </conditionalFormatting>
  <conditionalFormatting sqref="E32">
    <cfRule type="containsText" dxfId="0" priority="1" operator="containsText" text="VARIANCE">
      <formula>NOT(ISERROR(SEARCH("VARIANCE",E32)))</formula>
    </cfRule>
  </conditionalFormatting>
  <pageMargins left="0.7" right="0.7" top="0.75" bottom="0.75" header="0.3" footer="0.3"/>
  <pageSetup scale="79" firstPageNumber="8" orientation="portrait" r:id="rId1"/>
  <headerFooter>
    <oddFooter>&amp;LCity of Santa Monica
Exhibit C – Program Budget&amp;C&amp;P&amp;RFiscal Year 2021-22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2.xml><?xml version="1.0" encoding="utf-8"?>
<ds:datastoreItem xmlns:ds="http://schemas.openxmlformats.org/officeDocument/2006/customXml" ds:itemID="{01C1B424-C369-455F-ABBB-50C32B55E9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4.xml><?xml version="1.0" encoding="utf-8"?>
<ds:datastoreItem xmlns:ds="http://schemas.openxmlformats.org/officeDocument/2006/customXml" ds:itemID="{6DCC06EF-B43B-4BD3-92E2-8FC8B0FB07E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2023-02-04T00:11:50Z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f23eb05ca6da4c8d948d7f6554eb6ca7</vt:lpwstr>
  </property>
  <property fmtid="{D5CDD505-2E9C-101B-9397-08002B2CF9AE}" pid="11" name="MediaServiceImageTags">
    <vt:lpwstr/>
  </property>
</Properties>
</file>