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mgov365.sharepoint.com/teams/ccspool/HSDHSGP/HSGP Reports for Posting/2022-23 YE Source Docs/"/>
    </mc:Choice>
  </mc:AlternateContent>
  <xr:revisionPtr revIDLastSave="270" documentId="13_ncr:1_{66B70697-8647-4535-8D39-49B18F72127D}" xr6:coauthVersionLast="46" xr6:coauthVersionMax="47" xr10:uidLastSave="{15BBBF54-C2FB-4B37-B2D4-A3A02324D4EE}"/>
  <workbookProtection workbookAlgorithmName="SHA-512" workbookHashValue="HEIXATAlKw9j/u3TUxthWKUjiGREJQJxpoNnavhmuws+bqzOuSybbJKekcIWK3iKEVZgOYgsvUTble8e0+pzPA==" workbookSaltValue="Z61M3xeqZplbOWjmGX93fQ==" workbookSpinCount="100000" lockStructure="1"/>
  <bookViews>
    <workbookView xWindow="-120" yWindow="-120" windowWidth="29040" windowHeight="15840" xr2:uid="{00000000-000D-0000-FFFF-FFFF00000000}"/>
  </bookViews>
  <sheets>
    <sheet name="SM Reimbursement Rates" sheetId="3" r:id="rId1"/>
    <sheet name="Residential" sheetId="1" r:id="rId2"/>
    <sheet name="Outpatient" sheetId="2" r:id="rId3"/>
    <sheet name="TOTAL" sheetId="5" r:id="rId4"/>
  </sheets>
  <definedNames>
    <definedName name="_xlnm._FilterDatabase" localSheetId="2" hidden="1">Outpatient!$A$3:$C$3</definedName>
    <definedName name="_xlnm._FilterDatabase" localSheetId="1" hidden="1">Residential!$A$3:$C$3</definedName>
    <definedName name="_xlnm.Print_Area" localSheetId="3">TOTAL!$A$1:$M$7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10" i="2"/>
  <c r="E4" i="2"/>
  <c r="D10" i="2"/>
  <c r="D9" i="2"/>
  <c r="D8" i="2"/>
  <c r="D7" i="2"/>
  <c r="D6" i="2"/>
  <c r="D5" i="2"/>
  <c r="D4" i="2"/>
  <c r="E11" i="1"/>
  <c r="E10" i="1"/>
  <c r="E9" i="1"/>
  <c r="E8" i="1"/>
  <c r="E7" i="1"/>
  <c r="E6" i="1"/>
  <c r="E5" i="1"/>
  <c r="D11" i="1"/>
  <c r="D10" i="1"/>
  <c r="D9" i="1"/>
  <c r="D8" i="1"/>
  <c r="D7" i="1"/>
  <c r="D6" i="1"/>
  <c r="D5" i="1"/>
  <c r="E12" i="1"/>
  <c r="E13" i="2"/>
  <c r="E11" i="2"/>
  <c r="E12" i="2"/>
  <c r="D13" i="2"/>
  <c r="D12" i="2"/>
  <c r="D11" i="2"/>
  <c r="E13" i="1"/>
  <c r="D13" i="1"/>
  <c r="E18" i="2"/>
  <c r="D18" i="2"/>
  <c r="E17" i="2"/>
  <c r="D17" i="2"/>
  <c r="E16" i="2"/>
  <c r="D16" i="2"/>
  <c r="E15" i="2"/>
  <c r="D15" i="2"/>
  <c r="E4" i="1"/>
  <c r="D4" i="1"/>
  <c r="E19" i="2"/>
  <c r="D19" i="2"/>
  <c r="E20" i="2"/>
  <c r="E14" i="2"/>
  <c r="D20" i="2"/>
  <c r="D14" i="2"/>
  <c r="D12" i="1" l="1"/>
  <c r="F12" i="1" s="1"/>
  <c r="F11" i="1"/>
  <c r="F9" i="2"/>
  <c r="F7" i="2"/>
  <c r="F5" i="2"/>
  <c r="F8" i="2"/>
  <c r="F4" i="2"/>
  <c r="F10" i="2"/>
  <c r="F6" i="2"/>
  <c r="F10" i="1"/>
  <c r="F8" i="1"/>
  <c r="F7" i="1"/>
  <c r="F6" i="1"/>
  <c r="F9" i="1"/>
  <c r="F5" i="1"/>
  <c r="F13" i="1"/>
  <c r="F18" i="2"/>
  <c r="F20" i="2"/>
  <c r="F16" i="2"/>
  <c r="F15" i="2"/>
  <c r="F19" i="2"/>
  <c r="F13" i="2"/>
  <c r="F12" i="2"/>
  <c r="F11" i="2"/>
  <c r="F17" i="2"/>
  <c r="F14" i="2"/>
  <c r="F11" i="3"/>
  <c r="F12" i="3"/>
  <c r="F10" i="3"/>
  <c r="F7" i="3"/>
  <c r="F8" i="3"/>
  <c r="F6" i="3"/>
  <c r="F22" i="2" l="1"/>
  <c r="D6" i="5" s="1"/>
  <c r="F4" i="1"/>
  <c r="F15" i="1" s="1"/>
  <c r="D5" i="5" s="1"/>
  <c r="D7" i="5" l="1"/>
  <c r="D9" i="5" s="1"/>
</calcChain>
</file>

<file path=xl/sharedStrings.xml><?xml version="1.0" encoding="utf-8"?>
<sst xmlns="http://schemas.openxmlformats.org/spreadsheetml/2006/main" count="39" uniqueCount="28">
  <si>
    <t>ID</t>
  </si>
  <si>
    <t>Total Days</t>
  </si>
  <si>
    <t>Level of Care</t>
  </si>
  <si>
    <t>Service Type</t>
  </si>
  <si>
    <t>SAPC Rate</t>
  </si>
  <si>
    <t>City of SM Rate</t>
  </si>
  <si>
    <t>Low Intensity Residential Day Treatment Rate</t>
  </si>
  <si>
    <t>Detoxification Residential Day Treatment Rate</t>
  </si>
  <si>
    <t>High Intensity Residential Day Treatment Rate</t>
  </si>
  <si>
    <t>Individual Counseling</t>
  </si>
  <si>
    <t>Case Management</t>
  </si>
  <si>
    <t>per day rate</t>
  </si>
  <si>
    <t>per 15 min UOS</t>
  </si>
  <si>
    <t>Rate Difference</t>
  </si>
  <si>
    <t>City of SM Rates</t>
  </si>
  <si>
    <t>Difference owed to C|M</t>
  </si>
  <si>
    <t>Minus Amount paid by SAPC</t>
  </si>
  <si>
    <t>Total Individual-based sessions</t>
  </si>
  <si>
    <t>FY2022-23 Billing Rates</t>
  </si>
  <si>
    <t>Inpatient Residential</t>
  </si>
  <si>
    <t>Outpatient Services</t>
  </si>
  <si>
    <t>TOTAL BILLED TO CITY</t>
  </si>
  <si>
    <t>Total Billing for Period: 7/1/2022 - 6/30/2023</t>
  </si>
  <si>
    <t>Outpatient Services Billings</t>
  </si>
  <si>
    <t>Inpatient Residential Billings</t>
  </si>
  <si>
    <t>Total FY 2022-23 HSGP Funding Available</t>
  </si>
  <si>
    <t>For FY 2022-23, the City shall make available grant funding in an amount not to exceed $33,602 to CLARE|MATRIX for Substance Use Treatment Funds. CLARE|MATRIX shall receive grant funds on a fee-for-service basis for eligible services performed pursuant to this Agreement, as outlined in Exhibit B2, and at the following rates based on the FY 2022-23 LA County Departments of Public Health, Substance Abuse Prevention and Control (SAPC) Substance Use Disorder Rates and Standards.</t>
  </si>
  <si>
    <t>Ending FY 2022-23 HSGP Funding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</si>
</sst>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1" fontId="0" fillId="0" borderId="0" xfId="0" applyNumberFormat="1" applyAlignment="1">
      <alignment horizontal="right"/>
    </xf>
    <xf numFmtId="165" fontId="0" fillId="0" borderId="0" xfId="0" applyNumberFormat="1"/>
    <xf numFmtId="0" fontId="2" fillId="0" borderId="0" xfId="0" applyFont="1"/>
    <xf numFmtId="0" fontId="0" fillId="0" borderId="0" xfId="0" applyFont="1"/>
    <xf numFmtId="1" fontId="0" fillId="0" borderId="0" xfId="0" applyNumberFormat="1" applyFont="1" applyAlignment="1">
      <alignment horizontal="right"/>
    </xf>
    <xf numFmtId="164" fontId="0" fillId="0" borderId="0" xfId="0" applyNumberFormat="1" applyFont="1"/>
    <xf numFmtId="165" fontId="1" fillId="4" borderId="2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44" fontId="0" fillId="0" borderId="0" xfId="1" applyFont="1" applyAlignment="1">
      <alignment horizontal="left"/>
    </xf>
    <xf numFmtId="44" fontId="1" fillId="4" borderId="2" xfId="1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1" fillId="0" borderId="1" xfId="0" applyFont="1" applyBorder="1"/>
    <xf numFmtId="44" fontId="1" fillId="0" borderId="1" xfId="1" applyFont="1" applyBorder="1"/>
    <xf numFmtId="44" fontId="1" fillId="0" borderId="0" xfId="0" applyNumberFormat="1" applyFont="1"/>
    <xf numFmtId="0" fontId="4" fillId="0" borderId="0" xfId="0" applyFont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2"/>
  <sheetViews>
    <sheetView tabSelected="1" zoomScaleNormal="100" workbookViewId="0"/>
  </sheetViews>
  <sheetFormatPr defaultRowHeight="15" x14ac:dyDescent="0.25"/>
  <cols>
    <col min="2" max="2" width="12.28515625" customWidth="1"/>
    <col min="3" max="5" width="17.28515625" customWidth="1"/>
    <col min="6" max="6" width="12.28515625" customWidth="1"/>
    <col min="7" max="7" width="17.28515625" customWidth="1"/>
    <col min="8" max="8" width="104.5703125" customWidth="1"/>
  </cols>
  <sheetData>
    <row r="2" spans="1:8" s="19" customFormat="1" ht="78.75" customHeight="1" x14ac:dyDescent="0.3">
      <c r="A2" s="37" t="s">
        <v>26</v>
      </c>
      <c r="B2" s="37"/>
      <c r="C2" s="37"/>
      <c r="D2" s="37"/>
      <c r="E2" s="37"/>
      <c r="F2" s="37"/>
      <c r="G2" s="37"/>
      <c r="H2" s="33"/>
    </row>
    <row r="3" spans="1:8" ht="18.75" x14ac:dyDescent="0.3">
      <c r="A3" s="19" t="s">
        <v>18</v>
      </c>
      <c r="B3" s="19"/>
      <c r="C3" s="19"/>
      <c r="D3" s="19"/>
      <c r="E3" s="19"/>
      <c r="F3" s="19"/>
      <c r="G3" s="19"/>
    </row>
    <row r="4" spans="1:8" ht="18.75" x14ac:dyDescent="0.3">
      <c r="A4" s="19"/>
      <c r="B4" s="19"/>
      <c r="C4" s="19"/>
      <c r="D4" s="19"/>
      <c r="E4" s="19"/>
      <c r="F4" s="19"/>
      <c r="G4" s="19"/>
    </row>
    <row r="5" spans="1:8" ht="30" x14ac:dyDescent="0.25">
      <c r="B5" s="11" t="s">
        <v>2</v>
      </c>
      <c r="C5" s="11" t="s">
        <v>3</v>
      </c>
      <c r="D5" s="11" t="s">
        <v>4</v>
      </c>
      <c r="E5" s="11" t="s">
        <v>5</v>
      </c>
      <c r="F5" s="12" t="s">
        <v>13</v>
      </c>
    </row>
    <row r="6" spans="1:8" ht="45" x14ac:dyDescent="0.25">
      <c r="B6" s="5">
        <v>3.1</v>
      </c>
      <c r="C6" s="7" t="s">
        <v>6</v>
      </c>
      <c r="D6" s="9">
        <v>221.3</v>
      </c>
      <c r="E6" s="9">
        <v>290.24</v>
      </c>
      <c r="F6" s="10">
        <f>E6-D6</f>
        <v>68.94</v>
      </c>
      <c r="G6" t="s">
        <v>11</v>
      </c>
    </row>
    <row r="7" spans="1:8" ht="45" x14ac:dyDescent="0.25">
      <c r="B7" s="5">
        <v>3.2</v>
      </c>
      <c r="C7" s="7" t="s">
        <v>7</v>
      </c>
      <c r="D7" s="9">
        <v>381.5</v>
      </c>
      <c r="E7" s="9">
        <v>501.87</v>
      </c>
      <c r="F7" s="10">
        <f t="shared" ref="F7:F8" si="0">E7-D7</f>
        <v>120.37</v>
      </c>
      <c r="G7" t="s">
        <v>11</v>
      </c>
    </row>
    <row r="8" spans="1:8" ht="45" x14ac:dyDescent="0.25">
      <c r="B8" s="5">
        <v>3.5</v>
      </c>
      <c r="C8" s="7" t="s">
        <v>8</v>
      </c>
      <c r="D8" s="9">
        <v>247.3</v>
      </c>
      <c r="E8" s="9">
        <v>302.98</v>
      </c>
      <c r="F8" s="10">
        <f t="shared" si="0"/>
        <v>55.680000000000007</v>
      </c>
      <c r="G8" t="s">
        <v>11</v>
      </c>
    </row>
    <row r="9" spans="1:8" x14ac:dyDescent="0.25">
      <c r="D9" s="9"/>
      <c r="E9" s="9"/>
      <c r="F9" s="10"/>
    </row>
    <row r="10" spans="1:8" ht="30" x14ac:dyDescent="0.25">
      <c r="B10" s="6">
        <v>1</v>
      </c>
      <c r="C10" s="8" t="s">
        <v>9</v>
      </c>
      <c r="D10" s="9">
        <v>45.61</v>
      </c>
      <c r="E10" s="9">
        <v>57.7</v>
      </c>
      <c r="F10" s="10">
        <f>E10-D10</f>
        <v>12.090000000000003</v>
      </c>
      <c r="G10" t="s">
        <v>12</v>
      </c>
    </row>
    <row r="11" spans="1:8" ht="30" x14ac:dyDescent="0.25">
      <c r="B11" s="5">
        <v>2.1</v>
      </c>
      <c r="C11" s="8" t="s">
        <v>9</v>
      </c>
      <c r="D11" s="9">
        <v>48.79</v>
      </c>
      <c r="E11" s="9">
        <v>57.7</v>
      </c>
      <c r="F11" s="10">
        <f t="shared" ref="F11:F12" si="1">E11-D11</f>
        <v>8.9100000000000037</v>
      </c>
      <c r="G11" t="s">
        <v>12</v>
      </c>
    </row>
    <row r="12" spans="1:8" x14ac:dyDescent="0.25">
      <c r="C12" t="s">
        <v>10</v>
      </c>
      <c r="D12" s="9">
        <v>43.85</v>
      </c>
      <c r="E12" s="9">
        <v>55.47</v>
      </c>
      <c r="F12" s="10">
        <f t="shared" si="1"/>
        <v>11.619999999999997</v>
      </c>
      <c r="G12" t="s">
        <v>12</v>
      </c>
    </row>
  </sheetData>
  <sheetProtection algorithmName="SHA-512" hashValue="LG/2i5jDiI6KFuDRwJP/Ve03ZZK04JNAqsMC3rQFiSV7FW0lyTfimcVNXOhajpt+aYBLhGnSA1rkDjFE+vTYuA==" saltValue="fTGUyANfWn8+IoFNIGclgA==" spinCount="100000" sheet="1" objects="1" scenarios="1"/>
  <mergeCells count="1">
    <mergeCell ref="A2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"/>
  <sheetViews>
    <sheetView zoomScaleNormal="100" workbookViewId="0"/>
  </sheetViews>
  <sheetFormatPr defaultRowHeight="15" x14ac:dyDescent="0.25"/>
  <cols>
    <col min="2" max="2" width="13.28515625" customWidth="1"/>
    <col min="3" max="3" width="15" customWidth="1"/>
    <col min="4" max="5" width="14" customWidth="1"/>
    <col min="6" max="6" width="14.140625" customWidth="1"/>
  </cols>
  <sheetData>
    <row r="2" spans="1:6" ht="15.75" x14ac:dyDescent="0.25">
      <c r="A2" s="38" t="s">
        <v>19</v>
      </c>
      <c r="B2" s="39"/>
      <c r="C2" s="39"/>
      <c r="D2" s="39"/>
      <c r="E2" s="39"/>
      <c r="F2" s="40"/>
    </row>
    <row r="3" spans="1:6" ht="45" x14ac:dyDescent="0.25">
      <c r="A3" s="24" t="s">
        <v>0</v>
      </c>
      <c r="B3" s="24" t="s">
        <v>1</v>
      </c>
      <c r="C3" s="24" t="s">
        <v>2</v>
      </c>
      <c r="D3" s="24" t="s">
        <v>14</v>
      </c>
      <c r="E3" s="24" t="s">
        <v>16</v>
      </c>
      <c r="F3" s="24" t="s">
        <v>15</v>
      </c>
    </row>
    <row r="4" spans="1:6" x14ac:dyDescent="0.25">
      <c r="B4" s="3"/>
      <c r="D4" s="10">
        <f>B4*'SM Reimbursement Rates'!E6</f>
        <v>0</v>
      </c>
      <c r="E4" s="10">
        <f>B4*'SM Reimbursement Rates'!D6</f>
        <v>0</v>
      </c>
      <c r="F4" s="10">
        <f>D4-E4</f>
        <v>0</v>
      </c>
    </row>
    <row r="5" spans="1:6" x14ac:dyDescent="0.25">
      <c r="A5">
        <v>234040</v>
      </c>
      <c r="B5" s="3">
        <v>7</v>
      </c>
      <c r="C5" s="20">
        <v>3.2</v>
      </c>
      <c r="D5" s="10">
        <f>B5*'SM Reimbursement Rates'!E7</f>
        <v>3513.09</v>
      </c>
      <c r="E5" s="10">
        <f>B5*'SM Reimbursement Rates'!D7</f>
        <v>2670.5</v>
      </c>
      <c r="F5" s="10">
        <f>D5-E5</f>
        <v>842.59000000000015</v>
      </c>
    </row>
    <row r="6" spans="1:6" x14ac:dyDescent="0.25">
      <c r="A6">
        <v>186615</v>
      </c>
      <c r="B6" s="3">
        <v>2</v>
      </c>
      <c r="C6" s="20">
        <v>3.2</v>
      </c>
      <c r="D6" s="10">
        <f>B6*'SM Reimbursement Rates'!E7</f>
        <v>1003.74</v>
      </c>
      <c r="E6" s="10">
        <f>B6*'SM Reimbursement Rates'!D7</f>
        <v>763</v>
      </c>
      <c r="F6" s="10">
        <f t="shared" ref="F6:F12" si="0">D6-E6</f>
        <v>240.74</v>
      </c>
    </row>
    <row r="7" spans="1:6" x14ac:dyDescent="0.25">
      <c r="A7">
        <v>56822</v>
      </c>
      <c r="B7" s="3">
        <v>21</v>
      </c>
      <c r="C7" s="20">
        <v>3.5</v>
      </c>
      <c r="D7" s="10">
        <f>B7*'SM Reimbursement Rates'!E8</f>
        <v>6362.58</v>
      </c>
      <c r="E7" s="10">
        <f>B7*'SM Reimbursement Rates'!D8</f>
        <v>5193.3</v>
      </c>
      <c r="F7" s="10">
        <f t="shared" si="0"/>
        <v>1169.2799999999997</v>
      </c>
    </row>
    <row r="8" spans="1:6" x14ac:dyDescent="0.25">
      <c r="A8">
        <v>39178</v>
      </c>
      <c r="B8" s="3">
        <v>9</v>
      </c>
      <c r="C8" s="20">
        <v>3.1</v>
      </c>
      <c r="D8" s="10">
        <f>B8*'SM Reimbursement Rates'!E6</f>
        <v>2612.16</v>
      </c>
      <c r="E8" s="10">
        <f>B8*'SM Reimbursement Rates'!D6</f>
        <v>1991.7</v>
      </c>
      <c r="F8" s="10">
        <f t="shared" si="0"/>
        <v>620.45999999999981</v>
      </c>
    </row>
    <row r="9" spans="1:6" x14ac:dyDescent="0.25">
      <c r="A9">
        <v>234040</v>
      </c>
      <c r="B9" s="3">
        <v>6</v>
      </c>
      <c r="C9" s="20">
        <v>3.1</v>
      </c>
      <c r="D9" s="10">
        <f>B9*'SM Reimbursement Rates'!E6</f>
        <v>1741.44</v>
      </c>
      <c r="E9" s="10">
        <f>B9*'SM Reimbursement Rates'!D6</f>
        <v>1327.8000000000002</v>
      </c>
      <c r="F9" s="10">
        <f t="shared" si="0"/>
        <v>413.63999999999987</v>
      </c>
    </row>
    <row r="10" spans="1:6" x14ac:dyDescent="0.25">
      <c r="A10">
        <v>212875</v>
      </c>
      <c r="B10" s="3">
        <v>63</v>
      </c>
      <c r="C10" s="20">
        <v>3.1</v>
      </c>
      <c r="D10" s="10">
        <f>B10*'SM Reimbursement Rates'!E6</f>
        <v>18285.12</v>
      </c>
      <c r="E10" s="10">
        <f>B10*'SM Reimbursement Rates'!D6</f>
        <v>13941.900000000001</v>
      </c>
      <c r="F10" s="10">
        <f t="shared" si="0"/>
        <v>4343.2199999999975</v>
      </c>
    </row>
    <row r="11" spans="1:6" x14ac:dyDescent="0.25">
      <c r="A11">
        <v>220205</v>
      </c>
      <c r="B11" s="3">
        <v>7</v>
      </c>
      <c r="C11" s="20">
        <v>3.2</v>
      </c>
      <c r="D11" s="10">
        <f>B11*'SM Reimbursement Rates'!E7</f>
        <v>3513.09</v>
      </c>
      <c r="E11" s="10">
        <f>B11*'SM Reimbursement Rates'!D7</f>
        <v>2670.5</v>
      </c>
      <c r="F11" s="10">
        <f t="shared" si="0"/>
        <v>842.59000000000015</v>
      </c>
    </row>
    <row r="12" spans="1:6" x14ac:dyDescent="0.25">
      <c r="A12">
        <v>220205</v>
      </c>
      <c r="B12" s="3">
        <v>81</v>
      </c>
      <c r="C12">
        <v>3.1</v>
      </c>
      <c r="D12" s="10">
        <f>B12*'SM Reimbursement Rates'!E6</f>
        <v>23509.440000000002</v>
      </c>
      <c r="E12" s="10">
        <f>B12*'SM Reimbursement Rates'!D6</f>
        <v>17925.3</v>
      </c>
      <c r="F12" s="10">
        <f t="shared" si="0"/>
        <v>5584.1400000000031</v>
      </c>
    </row>
    <row r="13" spans="1:6" x14ac:dyDescent="0.25">
      <c r="A13">
        <v>256766</v>
      </c>
      <c r="B13" s="3">
        <v>11</v>
      </c>
      <c r="C13">
        <v>3.1</v>
      </c>
      <c r="D13" s="10">
        <f>B13*'SM Reimbursement Rates'!E6</f>
        <v>3192.6400000000003</v>
      </c>
      <c r="E13" s="10">
        <f>B13*'SM Reimbursement Rates'!D6</f>
        <v>2434.3000000000002</v>
      </c>
      <c r="F13" s="10">
        <f>D13-E13</f>
        <v>758.34000000000015</v>
      </c>
    </row>
    <row r="14" spans="1:6" ht="15.75" thickBot="1" x14ac:dyDescent="0.3">
      <c r="B14" s="3"/>
      <c r="F14" s="18"/>
    </row>
    <row r="15" spans="1:6" ht="15.75" thickBot="1" x14ac:dyDescent="0.3">
      <c r="F15" s="23">
        <f>SUM(F4:F13)</f>
        <v>14815</v>
      </c>
    </row>
    <row r="16" spans="1:6" x14ac:dyDescent="0.25">
      <c r="F16" s="18"/>
    </row>
  </sheetData>
  <sheetProtection algorithmName="SHA-512" hashValue="4l4alpfL2moVAiHZAnByTuutyULSjSdPbctN/W02NILO7Myxr8NQ18p7VeS+RCeW0QC5hb4gxnBszBtQHxd2Ag==" saltValue="7hFqOxJmuCFuNYCOPFVXtA==" spinCount="100000" sheet="1" objects="1" scenarios="1"/>
  <mergeCells count="1">
    <mergeCell ref="A2:F2"/>
  </mergeCells>
  <pageMargins left="0.7" right="0.7" top="0.75" bottom="0.75" header="0.3" footer="0.3"/>
  <pageSetup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24"/>
  <sheetViews>
    <sheetView zoomScaleNormal="100" workbookViewId="0"/>
  </sheetViews>
  <sheetFormatPr defaultRowHeight="15" x14ac:dyDescent="0.25"/>
  <cols>
    <col min="2" max="2" width="16.7109375" customWidth="1"/>
    <col min="3" max="3" width="13" customWidth="1"/>
    <col min="4" max="4" width="13.85546875" customWidth="1"/>
    <col min="5" max="6" width="15.7109375" customWidth="1"/>
  </cols>
  <sheetData>
    <row r="2" spans="1:9" ht="15.75" x14ac:dyDescent="0.25">
      <c r="A2" s="41" t="s">
        <v>20</v>
      </c>
      <c r="B2" s="41"/>
      <c r="C2" s="41"/>
      <c r="D2" s="41"/>
      <c r="E2" s="41"/>
      <c r="F2" s="41"/>
    </row>
    <row r="3" spans="1:9" ht="34.5" customHeight="1" x14ac:dyDescent="0.25">
      <c r="A3" s="24" t="s">
        <v>0</v>
      </c>
      <c r="B3" s="24" t="s">
        <v>17</v>
      </c>
      <c r="C3" s="24" t="s">
        <v>2</v>
      </c>
      <c r="D3" s="24" t="s">
        <v>14</v>
      </c>
      <c r="E3" s="24" t="s">
        <v>16</v>
      </c>
      <c r="F3" s="24" t="s">
        <v>15</v>
      </c>
    </row>
    <row r="4" spans="1:9" x14ac:dyDescent="0.25">
      <c r="A4">
        <v>39349</v>
      </c>
      <c r="B4" s="20">
        <v>37</v>
      </c>
      <c r="C4" s="20">
        <v>2.1</v>
      </c>
      <c r="D4" s="10">
        <f>B4*'SM Reimbursement Rates'!E11</f>
        <v>2134.9</v>
      </c>
      <c r="E4" s="10">
        <f>B4*'SM Reimbursement Rates'!D11</f>
        <v>1805.23</v>
      </c>
      <c r="F4" s="10">
        <f>D4-E4</f>
        <v>329.67000000000007</v>
      </c>
      <c r="H4" s="1"/>
      <c r="I4" s="1"/>
    </row>
    <row r="5" spans="1:9" x14ac:dyDescent="0.25">
      <c r="A5">
        <v>238912</v>
      </c>
      <c r="B5" s="21">
        <v>3</v>
      </c>
      <c r="C5" s="20">
        <v>2.1</v>
      </c>
      <c r="D5" s="10">
        <f>B5*'SM Reimbursement Rates'!E11</f>
        <v>173.10000000000002</v>
      </c>
      <c r="E5" s="10">
        <f>B5*'SM Reimbursement Rates'!D11</f>
        <v>146.37</v>
      </c>
      <c r="F5" s="10">
        <f t="shared" ref="F5:F10" si="0">D5-E5</f>
        <v>26.730000000000018</v>
      </c>
    </row>
    <row r="6" spans="1:9" x14ac:dyDescent="0.25">
      <c r="A6">
        <v>61732</v>
      </c>
      <c r="B6" s="21">
        <v>16</v>
      </c>
      <c r="C6" s="22">
        <v>2.1</v>
      </c>
      <c r="D6" s="10">
        <f>B6*'SM Reimbursement Rates'!E11</f>
        <v>923.2</v>
      </c>
      <c r="E6" s="10">
        <f>B6*'SM Reimbursement Rates'!D11</f>
        <v>780.64</v>
      </c>
      <c r="F6" s="10">
        <f t="shared" si="0"/>
        <v>142.56000000000006</v>
      </c>
    </row>
    <row r="7" spans="1:9" x14ac:dyDescent="0.25">
      <c r="A7">
        <v>244810</v>
      </c>
      <c r="B7" s="21">
        <v>1</v>
      </c>
      <c r="C7" s="20">
        <v>2.1</v>
      </c>
      <c r="D7" s="10">
        <f>B7*'SM Reimbursement Rates'!E11</f>
        <v>57.7</v>
      </c>
      <c r="E7" s="10">
        <f>B7*'SM Reimbursement Rates'!D11</f>
        <v>48.79</v>
      </c>
      <c r="F7" s="10">
        <f t="shared" si="0"/>
        <v>8.9100000000000037</v>
      </c>
    </row>
    <row r="8" spans="1:9" x14ac:dyDescent="0.25">
      <c r="A8">
        <v>212875</v>
      </c>
      <c r="B8" s="17">
        <v>29</v>
      </c>
      <c r="C8" s="4">
        <v>2.1</v>
      </c>
      <c r="D8" s="10">
        <f>B8*'SM Reimbursement Rates'!E11</f>
        <v>1673.3000000000002</v>
      </c>
      <c r="E8" s="10">
        <f>B8*'SM Reimbursement Rates'!D11</f>
        <v>1414.91</v>
      </c>
      <c r="F8" s="10">
        <f t="shared" si="0"/>
        <v>258.3900000000001</v>
      </c>
    </row>
    <row r="9" spans="1:9" x14ac:dyDescent="0.25">
      <c r="A9">
        <v>220205</v>
      </c>
      <c r="B9" s="17">
        <v>2</v>
      </c>
      <c r="C9">
        <v>2.1</v>
      </c>
      <c r="D9" s="10">
        <f>B9*'SM Reimbursement Rates'!E11</f>
        <v>115.4</v>
      </c>
      <c r="E9" s="10">
        <f>B9*'SM Reimbursement Rates'!D11</f>
        <v>97.58</v>
      </c>
      <c r="F9" s="10">
        <f t="shared" si="0"/>
        <v>17.820000000000007</v>
      </c>
    </row>
    <row r="10" spans="1:9" x14ac:dyDescent="0.25">
      <c r="A10">
        <v>224843</v>
      </c>
      <c r="B10" s="17">
        <v>1</v>
      </c>
      <c r="C10" s="4">
        <v>2.1</v>
      </c>
      <c r="D10" s="10">
        <f>B10*'SM Reimbursement Rates'!E11</f>
        <v>57.7</v>
      </c>
      <c r="E10" s="10">
        <f>B10*'SM Reimbursement Rates'!D11</f>
        <v>48.79</v>
      </c>
      <c r="F10" s="10">
        <f t="shared" si="0"/>
        <v>8.9100000000000037</v>
      </c>
    </row>
    <row r="11" spans="1:9" x14ac:dyDescent="0.25">
      <c r="A11">
        <v>256027</v>
      </c>
      <c r="B11">
        <v>6</v>
      </c>
      <c r="C11" s="4">
        <v>1</v>
      </c>
      <c r="D11" s="10">
        <f>B11*'SM Reimbursement Rates'!E10</f>
        <v>346.20000000000005</v>
      </c>
      <c r="E11" s="10">
        <f>B11*'SM Reimbursement Rates'!D10</f>
        <v>273.65999999999997</v>
      </c>
      <c r="F11" s="10">
        <f>D11-E11</f>
        <v>72.540000000000077</v>
      </c>
    </row>
    <row r="12" spans="1:9" x14ac:dyDescent="0.25">
      <c r="A12">
        <v>256111</v>
      </c>
      <c r="B12" s="17">
        <v>13</v>
      </c>
      <c r="C12" s="4">
        <v>1</v>
      </c>
      <c r="D12" s="10">
        <f>B12*'SM Reimbursement Rates'!E10</f>
        <v>750.1</v>
      </c>
      <c r="E12" s="10">
        <f>B12*'SM Reimbursement Rates'!D10</f>
        <v>592.92999999999995</v>
      </c>
      <c r="F12" s="10">
        <f>D12-E12</f>
        <v>157.17000000000007</v>
      </c>
    </row>
    <row r="13" spans="1:9" x14ac:dyDescent="0.25">
      <c r="A13">
        <v>244810</v>
      </c>
      <c r="B13" s="17">
        <v>1</v>
      </c>
      <c r="C13" s="4">
        <v>1</v>
      </c>
      <c r="D13" s="10">
        <f>B13*'SM Reimbursement Rates'!E10</f>
        <v>57.7</v>
      </c>
      <c r="E13" s="10">
        <f>B13*'SM Reimbursement Rates'!D10</f>
        <v>45.61</v>
      </c>
      <c r="F13" s="10">
        <f>D13-E13</f>
        <v>12.090000000000003</v>
      </c>
    </row>
    <row r="14" spans="1:9" x14ac:dyDescent="0.25">
      <c r="A14">
        <v>256672</v>
      </c>
      <c r="B14" s="17">
        <v>1</v>
      </c>
      <c r="C14" s="4">
        <v>1</v>
      </c>
      <c r="D14" s="10">
        <f>B14*'SM Reimbursement Rates'!E10</f>
        <v>57.7</v>
      </c>
      <c r="E14" s="10">
        <f>B14*'SM Reimbursement Rates'!D10</f>
        <v>45.61</v>
      </c>
      <c r="F14" s="10">
        <f>D14-E14</f>
        <v>12.090000000000003</v>
      </c>
    </row>
    <row r="15" spans="1:9" x14ac:dyDescent="0.25">
      <c r="A15">
        <v>258652</v>
      </c>
      <c r="B15">
        <v>4</v>
      </c>
      <c r="C15" s="4">
        <v>2.1</v>
      </c>
      <c r="D15" s="10">
        <f>B15*'SM Reimbursement Rates'!E11</f>
        <v>230.8</v>
      </c>
      <c r="E15" s="10">
        <f>B15*'SM Reimbursement Rates'!D11</f>
        <v>195.16</v>
      </c>
      <c r="F15" s="10">
        <f>D15-E15</f>
        <v>35.640000000000015</v>
      </c>
      <c r="H15" s="1"/>
      <c r="I15" s="1"/>
    </row>
    <row r="16" spans="1:9" x14ac:dyDescent="0.25">
      <c r="A16">
        <v>256111</v>
      </c>
      <c r="B16" s="17">
        <v>26</v>
      </c>
      <c r="C16" s="4">
        <v>2.1</v>
      </c>
      <c r="D16" s="10">
        <f>B16*'SM Reimbursement Rates'!E11</f>
        <v>1500.2</v>
      </c>
      <c r="E16" s="10">
        <f>B16*'SM Reimbursement Rates'!D11</f>
        <v>1268.54</v>
      </c>
      <c r="F16" s="10">
        <f t="shared" ref="F16:F20" si="1">D16-E16</f>
        <v>231.66000000000008</v>
      </c>
    </row>
    <row r="17" spans="1:11" x14ac:dyDescent="0.25">
      <c r="A17">
        <v>244810</v>
      </c>
      <c r="B17" s="17">
        <v>1</v>
      </c>
      <c r="C17" s="4">
        <v>2.1</v>
      </c>
      <c r="D17" s="10">
        <f>B17*'SM Reimbursement Rates'!E11</f>
        <v>57.7</v>
      </c>
      <c r="E17" s="10">
        <f>B17*'SM Reimbursement Rates'!D11</f>
        <v>48.79</v>
      </c>
      <c r="F17" s="10">
        <f t="shared" si="1"/>
        <v>8.9100000000000037</v>
      </c>
    </row>
    <row r="18" spans="1:11" x14ac:dyDescent="0.25">
      <c r="A18">
        <v>256672</v>
      </c>
      <c r="B18" s="17">
        <v>20</v>
      </c>
      <c r="C18" s="4">
        <v>2.1</v>
      </c>
      <c r="D18" s="10">
        <f>B18*'SM Reimbursement Rates'!E11</f>
        <v>1154</v>
      </c>
      <c r="E18" s="10">
        <f>B18*'SM Reimbursement Rates'!D11</f>
        <v>975.8</v>
      </c>
      <c r="F18" s="10">
        <f t="shared" si="1"/>
        <v>178.20000000000005</v>
      </c>
    </row>
    <row r="19" spans="1:11" x14ac:dyDescent="0.25">
      <c r="B19" s="3"/>
      <c r="C19" s="4"/>
      <c r="D19" s="10">
        <f>B19*'SM Reimbursement Rates'!E11</f>
        <v>0</v>
      </c>
      <c r="E19" s="10">
        <f>B19*'SM Reimbursement Rates'!D11</f>
        <v>0</v>
      </c>
      <c r="F19" s="10">
        <f t="shared" si="1"/>
        <v>0</v>
      </c>
    </row>
    <row r="20" spans="1:11" x14ac:dyDescent="0.25">
      <c r="B20" s="17"/>
      <c r="C20" s="4"/>
      <c r="D20" s="10">
        <f>B20*'SM Reimbursement Rates'!E10</f>
        <v>0</v>
      </c>
      <c r="E20" s="10">
        <f>B20*'SM Reimbursement Rates'!D10</f>
        <v>0</v>
      </c>
      <c r="F20" s="10">
        <f t="shared" si="1"/>
        <v>0</v>
      </c>
    </row>
    <row r="21" spans="1:11" ht="15.75" thickBot="1" x14ac:dyDescent="0.3"/>
    <row r="22" spans="1:11" ht="15.75" thickBot="1" x14ac:dyDescent="0.3">
      <c r="F22" s="23">
        <f>SUM(F4:F21)</f>
        <v>1501.2900000000006</v>
      </c>
    </row>
    <row r="23" spans="1:11" x14ac:dyDescent="0.25">
      <c r="H23" s="16"/>
      <c r="I23" s="1"/>
      <c r="J23" s="1"/>
      <c r="K23" s="1"/>
    </row>
    <row r="24" spans="1:11" x14ac:dyDescent="0.25">
      <c r="D24" s="18"/>
      <c r="E24" s="18"/>
      <c r="H24" s="2"/>
      <c r="I24" s="2"/>
      <c r="J24" s="13"/>
    </row>
  </sheetData>
  <sheetProtection algorithmName="SHA-512" hashValue="5uCo3E4SUhpGTsOrF9IHCAAODvqY4qM7PS991yLs2+YzMlJi50ZPVUBci7vkAJH3H/9iGCRHIao4eJHijgtXGQ==" saltValue="3SDkUdor9f4VqPHnf91L9A==" spinCount="100000" sheet="1" objects="1" scenarios="1"/>
  <mergeCells count="1">
    <mergeCell ref="A2:F2"/>
  </mergeCells>
  <conditionalFormatting sqref="I14">
    <cfRule type="duplicateValues" dxfId="0" priority="6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12"/>
  <sheetViews>
    <sheetView zoomScaleNormal="100" workbookViewId="0"/>
  </sheetViews>
  <sheetFormatPr defaultRowHeight="15" x14ac:dyDescent="0.25"/>
  <cols>
    <col min="2" max="2" width="37.28515625" bestFit="1" customWidth="1"/>
    <col min="3" max="3" width="7.7109375" customWidth="1"/>
    <col min="4" max="4" width="17.85546875" customWidth="1"/>
  </cols>
  <sheetData>
    <row r="2" spans="1:9" s="1" customFormat="1" ht="20.25" customHeight="1" x14ac:dyDescent="0.25">
      <c r="A2" s="29" t="s">
        <v>22</v>
      </c>
      <c r="B2" s="30"/>
    </row>
    <row r="3" spans="1:9" ht="12" customHeight="1" x14ac:dyDescent="0.25"/>
    <row r="4" spans="1:9" ht="23.25" customHeight="1" x14ac:dyDescent="0.25">
      <c r="B4" s="34" t="s">
        <v>25</v>
      </c>
      <c r="C4" s="34"/>
      <c r="D4" s="35">
        <v>33602</v>
      </c>
    </row>
    <row r="5" spans="1:9" ht="23.25" customHeight="1" x14ac:dyDescent="0.25">
      <c r="B5" s="15" t="s">
        <v>24</v>
      </c>
      <c r="D5" s="31">
        <f>Residential!F15</f>
        <v>14815</v>
      </c>
    </row>
    <row r="6" spans="1:9" ht="23.25" customHeight="1" thickBot="1" x14ac:dyDescent="0.3">
      <c r="B6" s="15" t="s">
        <v>23</v>
      </c>
      <c r="D6" s="31">
        <f>Outpatient!F22</f>
        <v>1501.2900000000006</v>
      </c>
    </row>
    <row r="7" spans="1:9" ht="23.25" customHeight="1" thickBot="1" x14ac:dyDescent="0.3">
      <c r="B7" s="14" t="s">
        <v>21</v>
      </c>
      <c r="D7" s="32">
        <f>D5+D6</f>
        <v>16316.29</v>
      </c>
    </row>
    <row r="9" spans="1:9" x14ac:dyDescent="0.25">
      <c r="B9" s="1" t="s">
        <v>27</v>
      </c>
      <c r="C9" s="1"/>
      <c r="D9" s="36">
        <f>D4-D7</f>
        <v>17285.71</v>
      </c>
    </row>
    <row r="11" spans="1:9" s="26" customFormat="1" ht="26.45" customHeight="1" x14ac:dyDescent="0.2">
      <c r="C11" s="25"/>
      <c r="E11" s="27"/>
      <c r="F11" s="28"/>
      <c r="G11" s="28"/>
      <c r="I11" s="27"/>
    </row>
    <row r="12" spans="1:9" s="26" customFormat="1" ht="12.75" x14ac:dyDescent="0.2">
      <c r="B12" s="27"/>
      <c r="C12" s="27"/>
      <c r="E12" s="27"/>
      <c r="F12" s="28"/>
      <c r="G12" s="28"/>
      <c r="I12" s="27"/>
    </row>
  </sheetData>
  <sheetProtection algorithmName="SHA-512" hashValue="fmSsVbAFC+3POH26abb8o3UXOaXXQfTB3sDEfEJtdHmYGoW9DxcIDZevtT6lwr1uIbP7FSbG4cKd4U/yBQwRLg==" saltValue="TkddmLtSuTHwOv9PuRMy8Q==" spinCount="100000" sheet="1" objects="1" scenarios="1"/>
  <pageMargins left="0.7" right="0.7" top="0.75" bottom="0.75" header="0.3" footer="0.3"/>
  <pageSetup scale="79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D4F2C6775654B907F0C20622A74BD" ma:contentTypeVersion="15" ma:contentTypeDescription="Create a new document." ma:contentTypeScope="" ma:versionID="a6cc63959f8a8d13474a07cc0ce6d1a1">
  <xsd:schema xmlns:xsd="http://www.w3.org/2001/XMLSchema" xmlns:xs="http://www.w3.org/2001/XMLSchema" xmlns:p="http://schemas.microsoft.com/office/2006/metadata/properties" xmlns:ns2="c503424b-3e12-4ddd-ab41-5c8973ad5bb3" xmlns:ns3="bdb8ef80-3d76-4f2b-ba95-731db74cbb70" targetNamespace="http://schemas.microsoft.com/office/2006/metadata/properties" ma:root="true" ma:fieldsID="42193fd16e3e15ab4d3fa00b4ba818a2" ns2:_="" ns3:_="">
    <xsd:import namespace="c503424b-3e12-4ddd-ab41-5c8973ad5bb3"/>
    <xsd:import namespace="bdb8ef80-3d76-4f2b-ba95-731db74cbb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03424b-3e12-4ddd-ab41-5c8973ad5b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65046b6-664e-4cc6-916e-c72f0da64b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b8ef80-3d76-4f2b-ba95-731db74cbb7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28dd133-b60f-41e9-bfab-2cbf275fe1d6}" ma:internalName="TaxCatchAll" ma:showField="CatchAllData" ma:web="bdb8ef80-3d76-4f2b-ba95-731db74cbb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BCB74C-EE4F-440A-B243-FD69A2BA4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03424b-3e12-4ddd-ab41-5c8973ad5bb3"/>
    <ds:schemaRef ds:uri="bdb8ef80-3d76-4f2b-ba95-731db74cbb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888758-F114-41E5-A144-1EEC818A36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SM Reimbursement Rates</vt:lpstr>
      <vt:lpstr>Residential</vt:lpstr>
      <vt:lpstr>Outpatient</vt:lpstr>
      <vt:lpstr>TOTAL</vt:lpstr>
      <vt:lpstr>TOTAL!Print_Area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George</dc:creator>
  <cp:lastModifiedBy>Marc Amaral</cp:lastModifiedBy>
  <dcterms:created xsi:type="dcterms:W3CDTF">2022-09-15T20:51:26Z</dcterms:created>
  <dcterms:modified xsi:type="dcterms:W3CDTF">2023-12-14T19:00:23Z</dcterms:modified>
</cp:coreProperties>
</file>