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https://smgov365.sharepoint.com/teams/ccspool/HSDHSGP/HSGP Reports for Posting/2023-24 YE Source Docs/2 FY 2-23-24 READY TO POST/"/>
    </mc:Choice>
  </mc:AlternateContent>
  <xr:revisionPtr revIDLastSave="67" documentId="8_{8A1A6072-859B-4B8C-B4E8-C899F7673A44}" xr6:coauthVersionLast="47" xr6:coauthVersionMax="47" xr10:uidLastSave="{03135C85-910B-4243-896A-3C747D4BABE1}"/>
  <workbookProtection workbookAlgorithmName="SHA-512" workbookHashValue="U4axEEHJ6DwyoR0Ht+VuswSgz54jVGS/K0ED6CnOFnNqxy2j8lngzh1J2IYvLwSNAJ31gsikqnBDOjWbOb6vYA==" workbookSaltValue="WJXiP1GMQGMBgCMicrbfcg==" workbookSpinCount="100000" lockStructure="1"/>
  <bookViews>
    <workbookView xWindow="28680" yWindow="-120" windowWidth="29040" windowHeight="16440" tabRatio="605" activeTab="1" xr2:uid="{00000000-000D-0000-FFFF-FFFF00000000}"/>
  </bookViews>
  <sheets>
    <sheet name="INSTRUCTIONS" sheetId="29" r:id="rId1"/>
    <sheet name="FISCAL REPORT" sheetId="36" r:id="rId2"/>
    <sheet name="PARTICIPANT DEMOGRAPHICS" sheetId="35" r:id="rId3"/>
    <sheet name="PROGRAM EVALUATION" sheetId="37" r:id="rId4"/>
    <sheet name="CASH MATCH" sheetId="14" r:id="rId5"/>
    <sheet name="ESRI_MAPINFO_SHEET" sheetId="31" state="veryHidden" r:id="rId6"/>
  </sheets>
  <definedNames>
    <definedName name="Health_and_Wellness" localSheetId="3">'PROGRAM EVALUATION'!$E$27:$E$31</definedName>
    <definedName name="Health_and_Wellness">#REF!</definedName>
    <definedName name="Lifelong_Learning" localSheetId="3">'PROGRAM EVALUATION'!$C$27:$C$31</definedName>
    <definedName name="Lifelong_Learning">#REF!</definedName>
    <definedName name="Stability" localSheetId="3">'PROGRAM EVALUATION'!$D$27:$D$31</definedName>
    <definedName name="Stability">#REF!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3" i="36" l="1"/>
  <c r="L54" i="36"/>
  <c r="L49" i="36"/>
  <c r="L50" i="36"/>
  <c r="L51" i="36"/>
  <c r="L52" i="36"/>
  <c r="N55" i="36"/>
  <c r="N57" i="36" s="1"/>
  <c r="K55" i="36"/>
  <c r="J55" i="36"/>
  <c r="J57" i="36" s="1"/>
  <c r="I55" i="36"/>
  <c r="I57" i="36" s="1"/>
  <c r="H55" i="36"/>
  <c r="H57" i="36" s="1"/>
  <c r="G55" i="36"/>
  <c r="G57" i="36" s="1"/>
  <c r="N88" i="36"/>
  <c r="K83" i="36"/>
  <c r="L55" i="36" l="1"/>
  <c r="K57" i="36"/>
  <c r="C57" i="35"/>
  <c r="B57" i="35"/>
  <c r="H55" i="35"/>
  <c r="G55" i="35"/>
  <c r="G44" i="35"/>
  <c r="B38" i="35"/>
  <c r="G28" i="35"/>
  <c r="D28" i="35"/>
  <c r="C28" i="35"/>
  <c r="B28" i="35"/>
  <c r="M55" i="36" l="1"/>
  <c r="M57" i="36" s="1"/>
  <c r="L57" i="36"/>
  <c r="M54" i="36"/>
  <c r="I54" i="36"/>
  <c r="M50" i="36"/>
  <c r="I50" i="36"/>
  <c r="L111" i="36"/>
  <c r="M111" i="36" s="1"/>
  <c r="I111" i="36"/>
  <c r="L110" i="36"/>
  <c r="M110" i="36" s="1"/>
  <c r="I110" i="36"/>
  <c r="L112" i="36"/>
  <c r="M112" i="36" s="1"/>
  <c r="I112" i="36"/>
  <c r="L87" i="36"/>
  <c r="M87" i="36" s="1"/>
  <c r="I87" i="36"/>
  <c r="L86" i="36"/>
  <c r="M86" i="36" s="1"/>
  <c r="I86" i="36"/>
  <c r="L85" i="36"/>
  <c r="M85" i="36" s="1"/>
  <c r="I85" i="36"/>
  <c r="L84" i="36"/>
  <c r="M84" i="36" s="1"/>
  <c r="I84" i="36"/>
  <c r="M51" i="36"/>
  <c r="I51" i="36"/>
  <c r="L64" i="36"/>
  <c r="M64" i="36" s="1"/>
  <c r="I64" i="36"/>
  <c r="L93" i="36"/>
  <c r="M93" i="36" s="1"/>
  <c r="I93" i="36"/>
  <c r="L92" i="36"/>
  <c r="M92" i="36" s="1"/>
  <c r="I92" i="36"/>
  <c r="L91" i="36"/>
  <c r="M91" i="36" s="1"/>
  <c r="I91" i="36"/>
  <c r="L90" i="36"/>
  <c r="M90" i="36" s="1"/>
  <c r="I90" i="36"/>
  <c r="L89" i="36"/>
  <c r="M89" i="36" s="1"/>
  <c r="I89" i="36"/>
  <c r="L65" i="36"/>
  <c r="M65" i="36" s="1"/>
  <c r="I65" i="36"/>
  <c r="M53" i="36"/>
  <c r="I53" i="36"/>
  <c r="M52" i="36"/>
  <c r="I52" i="36"/>
  <c r="M49" i="36"/>
  <c r="I49" i="36"/>
  <c r="L101" i="36"/>
  <c r="M101" i="36" s="1"/>
  <c r="I101" i="36"/>
  <c r="L88" i="36"/>
  <c r="M88" i="36" s="1"/>
  <c r="I88" i="36"/>
  <c r="L66" i="36"/>
  <c r="M66" i="36" s="1"/>
  <c r="I66" i="36"/>
  <c r="L102" i="36"/>
  <c r="M102" i="36" s="1"/>
  <c r="I102" i="36"/>
  <c r="L56" i="36" l="1"/>
  <c r="M56" i="36" s="1"/>
  <c r="I56" i="36"/>
  <c r="B6" i="14" l="1"/>
  <c r="B5" i="14"/>
  <c r="E10" i="14" l="1"/>
  <c r="E9" i="14"/>
  <c r="C10" i="14"/>
  <c r="C9" i="14"/>
  <c r="N124" i="36"/>
  <c r="N25" i="36" s="1"/>
  <c r="K124" i="36"/>
  <c r="K25" i="36" s="1"/>
  <c r="J124" i="36"/>
  <c r="J25" i="36" s="1"/>
  <c r="H124" i="36"/>
  <c r="G124" i="36"/>
  <c r="G25" i="36" s="1"/>
  <c r="L123" i="36"/>
  <c r="M123" i="36" s="1"/>
  <c r="I123" i="36"/>
  <c r="L122" i="36"/>
  <c r="I122" i="36"/>
  <c r="N121" i="36"/>
  <c r="M121" i="36"/>
  <c r="L121" i="36"/>
  <c r="K121" i="36"/>
  <c r="J121" i="36"/>
  <c r="I121" i="36"/>
  <c r="H121" i="36"/>
  <c r="G121" i="36"/>
  <c r="N115" i="36"/>
  <c r="N24" i="36" s="1"/>
  <c r="K115" i="36"/>
  <c r="K24" i="36" s="1"/>
  <c r="J115" i="36"/>
  <c r="J24" i="36" s="1"/>
  <c r="H115" i="36"/>
  <c r="H24" i="36" s="1"/>
  <c r="G115" i="36"/>
  <c r="G24" i="36" s="1"/>
  <c r="L114" i="36"/>
  <c r="M114" i="36" s="1"/>
  <c r="I114" i="36"/>
  <c r="L113" i="36"/>
  <c r="M113" i="36" s="1"/>
  <c r="I113" i="36"/>
  <c r="L109" i="36"/>
  <c r="M109" i="36" s="1"/>
  <c r="I109" i="36"/>
  <c r="N108" i="36"/>
  <c r="M108" i="36"/>
  <c r="L108" i="36"/>
  <c r="K108" i="36"/>
  <c r="J108" i="36"/>
  <c r="I108" i="36"/>
  <c r="H108" i="36"/>
  <c r="G108" i="36"/>
  <c r="N104" i="36"/>
  <c r="N23" i="36" s="1"/>
  <c r="K104" i="36"/>
  <c r="K23" i="36" s="1"/>
  <c r="J104" i="36"/>
  <c r="J23" i="36" s="1"/>
  <c r="H104" i="36"/>
  <c r="H23" i="36" s="1"/>
  <c r="G104" i="36"/>
  <c r="G23" i="36" s="1"/>
  <c r="L103" i="36"/>
  <c r="M103" i="36" s="1"/>
  <c r="I103" i="36"/>
  <c r="N100" i="36"/>
  <c r="M100" i="36"/>
  <c r="L100" i="36"/>
  <c r="K100" i="36"/>
  <c r="J100" i="36"/>
  <c r="I100" i="36"/>
  <c r="H100" i="36"/>
  <c r="G100" i="36"/>
  <c r="N96" i="36"/>
  <c r="N22" i="36" s="1"/>
  <c r="K96" i="36"/>
  <c r="K22" i="36" s="1"/>
  <c r="J96" i="36"/>
  <c r="J22" i="36" s="1"/>
  <c r="H96" i="36"/>
  <c r="H22" i="36" s="1"/>
  <c r="G96" i="36"/>
  <c r="G22" i="36" s="1"/>
  <c r="L95" i="36"/>
  <c r="M95" i="36" s="1"/>
  <c r="I95" i="36"/>
  <c r="L94" i="36"/>
  <c r="M94" i="36" s="1"/>
  <c r="I94" i="36"/>
  <c r="L83" i="36"/>
  <c r="I83" i="36"/>
  <c r="N82" i="36"/>
  <c r="M82" i="36"/>
  <c r="L82" i="36"/>
  <c r="K82" i="36"/>
  <c r="J82" i="36"/>
  <c r="I82" i="36"/>
  <c r="H82" i="36"/>
  <c r="G82" i="36"/>
  <c r="N78" i="36"/>
  <c r="N21" i="36" s="1"/>
  <c r="K78" i="36"/>
  <c r="K21" i="36" s="1"/>
  <c r="J78" i="36"/>
  <c r="J21" i="36" s="1"/>
  <c r="H78" i="36"/>
  <c r="H21" i="36" s="1"/>
  <c r="G78" i="36"/>
  <c r="G21" i="36" s="1"/>
  <c r="L77" i="36"/>
  <c r="M77" i="36" s="1"/>
  <c r="I77" i="36"/>
  <c r="L76" i="36"/>
  <c r="M76" i="36" s="1"/>
  <c r="I76" i="36"/>
  <c r="L75" i="36"/>
  <c r="M75" i="36" s="1"/>
  <c r="I75" i="36"/>
  <c r="N74" i="36"/>
  <c r="M74" i="36"/>
  <c r="L74" i="36"/>
  <c r="K74" i="36"/>
  <c r="J74" i="36"/>
  <c r="I74" i="36"/>
  <c r="H74" i="36"/>
  <c r="G74" i="36"/>
  <c r="N70" i="36"/>
  <c r="N20" i="36" s="1"/>
  <c r="K70" i="36"/>
  <c r="K20" i="36" s="1"/>
  <c r="J70" i="36"/>
  <c r="J20" i="36" s="1"/>
  <c r="H70" i="36"/>
  <c r="H20" i="36" s="1"/>
  <c r="G70" i="36"/>
  <c r="G20" i="36" s="1"/>
  <c r="L69" i="36"/>
  <c r="M69" i="36" s="1"/>
  <c r="I69" i="36"/>
  <c r="L68" i="36"/>
  <c r="M68" i="36" s="1"/>
  <c r="I68" i="36"/>
  <c r="L67" i="36"/>
  <c r="M67" i="36" s="1"/>
  <c r="I67" i="36"/>
  <c r="L63" i="36"/>
  <c r="M63" i="36" s="1"/>
  <c r="I63" i="36"/>
  <c r="L62" i="36"/>
  <c r="I62" i="36"/>
  <c r="N61" i="36"/>
  <c r="M61" i="36"/>
  <c r="L61" i="36"/>
  <c r="K61" i="36"/>
  <c r="J61" i="36"/>
  <c r="I61" i="36"/>
  <c r="H61" i="36"/>
  <c r="G61" i="36"/>
  <c r="N19" i="36"/>
  <c r="K19" i="36"/>
  <c r="J19" i="36"/>
  <c r="H19" i="36"/>
  <c r="G19" i="36"/>
  <c r="L48" i="36"/>
  <c r="M48" i="36" s="1"/>
  <c r="I48" i="36"/>
  <c r="N47" i="36"/>
  <c r="M47" i="36"/>
  <c r="L47" i="36"/>
  <c r="K47" i="36"/>
  <c r="J47" i="36"/>
  <c r="I47" i="36"/>
  <c r="H47" i="36"/>
  <c r="G47" i="36"/>
  <c r="D26" i="36"/>
  <c r="D25" i="36"/>
  <c r="D24" i="36"/>
  <c r="D23" i="36"/>
  <c r="D22" i="36"/>
  <c r="D21" i="36"/>
  <c r="D20" i="36"/>
  <c r="D19" i="36"/>
  <c r="H25" i="36" l="1"/>
  <c r="I104" i="36"/>
  <c r="I23" i="36" s="1"/>
  <c r="I124" i="36"/>
  <c r="I25" i="36" s="1"/>
  <c r="I70" i="36"/>
  <c r="I20" i="36" s="1"/>
  <c r="K126" i="36"/>
  <c r="K26" i="36" s="1"/>
  <c r="L70" i="36"/>
  <c r="L20" i="36" s="1"/>
  <c r="M20" i="36" s="1"/>
  <c r="G126" i="36"/>
  <c r="G26" i="36" s="1"/>
  <c r="C14" i="14" s="1"/>
  <c r="N126" i="36"/>
  <c r="N26" i="36" s="1"/>
  <c r="E14" i="14" s="1"/>
  <c r="I78" i="36"/>
  <c r="I21" i="36" s="1"/>
  <c r="L124" i="36"/>
  <c r="M124" i="36" s="1"/>
  <c r="H126" i="36"/>
  <c r="F122" i="36" s="1"/>
  <c r="I19" i="36"/>
  <c r="L96" i="36"/>
  <c r="M96" i="36" s="1"/>
  <c r="I96" i="36"/>
  <c r="I22" i="36" s="1"/>
  <c r="I115" i="36"/>
  <c r="I24" i="36" s="1"/>
  <c r="J126" i="36"/>
  <c r="J26" i="36" s="1"/>
  <c r="L78" i="36"/>
  <c r="M62" i="36"/>
  <c r="L104" i="36"/>
  <c r="L115" i="36"/>
  <c r="M83" i="36"/>
  <c r="M122" i="36"/>
  <c r="B124" i="36" l="1"/>
  <c r="L25" i="36"/>
  <c r="M25" i="36" s="1"/>
  <c r="M70" i="36"/>
  <c r="L22" i="36"/>
  <c r="M22" i="36" s="1"/>
  <c r="H26" i="36"/>
  <c r="D14" i="14" s="1"/>
  <c r="I126" i="36"/>
  <c r="I26" i="36" s="1"/>
  <c r="L24" i="36"/>
  <c r="M24" i="36" s="1"/>
  <c r="M115" i="36"/>
  <c r="L19" i="36"/>
  <c r="M19" i="36" s="1"/>
  <c r="L23" i="36"/>
  <c r="M23" i="36" s="1"/>
  <c r="M104" i="36"/>
  <c r="M78" i="36"/>
  <c r="L21" i="36"/>
  <c r="M21" i="36" s="1"/>
  <c r="L126" i="36"/>
  <c r="L26" i="36" l="1"/>
  <c r="F14" i="14" s="1"/>
  <c r="M126" i="36"/>
  <c r="M26" i="36" l="1"/>
  <c r="B27" i="36"/>
  <c r="B28" i="36" s="1"/>
  <c r="C18" i="14" l="1"/>
  <c r="E11" i="14"/>
  <c r="C11" i="14"/>
  <c r="C17" i="14" l="1"/>
  <c r="D17" i="14" s="1"/>
  <c r="E17" i="14" l="1"/>
  <c r="F17" i="14" s="1"/>
  <c r="D18" i="14"/>
  <c r="C20" i="14"/>
  <c r="D20" i="14" s="1"/>
  <c r="E18" i="14" l="1"/>
  <c r="E20" i="14" s="1"/>
  <c r="F18" i="14" l="1"/>
  <c r="F20" i="14"/>
</calcChain>
</file>

<file path=xl/sharedStrings.xml><?xml version="1.0" encoding="utf-8"?>
<sst xmlns="http://schemas.openxmlformats.org/spreadsheetml/2006/main" count="326" uniqueCount="257">
  <si>
    <t>FY 2023-24 Human Services Grants Program</t>
  </si>
  <si>
    <t>Exhibit B</t>
  </si>
  <si>
    <t>Program Budget and Evaluation Workbook</t>
  </si>
  <si>
    <t>REPORTS</t>
  </si>
  <si>
    <t>REPORT PERIOD</t>
  </si>
  <si>
    <t>REPORT DEADLINE</t>
  </si>
  <si>
    <t>Mid-Year Program and Fiscal Status Reports</t>
  </si>
  <si>
    <t>7/1/2023 – 12/31/2023</t>
  </si>
  <si>
    <t>Year-End Program and Fiscal Status Reports</t>
  </si>
  <si>
    <t>7/1/2023 – 6/30/2024</t>
  </si>
  <si>
    <t>OVERVIEW</t>
  </si>
  <si>
    <t>HSGP grantees will use this document as a single tool to:
1) Establish the Program Budget
2) Submit Mid-Year Reporting
3) Submit Year-End Reporting</t>
  </si>
  <si>
    <t>For organizations granted HSGP funding for multiple programs, separate Mid-Year and Year-End Status Reports are required for each program.</t>
  </si>
  <si>
    <t xml:space="preserve">Please Note: All reports and supporting documents submitted to the City are considered public record and are subject to disclosure under the Public Records Act.  Further note that staff may use the information herein, in whole or in part, to provide Council and the public with reports of agency performance, including demographics, outcomes, successes, findings, and concerns. To the extent possible, please avoid inclusion of any Personally Identifiable Information (PII), or other confidential information, except where absolutely necessary. </t>
  </si>
  <si>
    <t>CITY OF SANTA MONICA</t>
  </si>
  <si>
    <t>FY 2023-24 PROGRAM BUDGET &amp; FISCAL REPORTING TEMPLATE</t>
  </si>
  <si>
    <t>INSTRUCTIONS</t>
  </si>
  <si>
    <r>
      <t xml:space="preserve">Input periodic data into the grey shaded cells, as described in the instructions below. All other cells are locked for editing. Cells containing formulas will automatically calculate. Please report any issues to </t>
    </r>
    <r>
      <rPr>
        <b/>
        <u/>
        <sz val="11"/>
        <rFont val="Arial"/>
        <family val="2"/>
      </rPr>
      <t>humanservices@santamonica.gov</t>
    </r>
    <r>
      <rPr>
        <sz val="11"/>
        <rFont val="Arial"/>
        <family val="2"/>
      </rPr>
      <t xml:space="preserve">  </t>
    </r>
  </si>
  <si>
    <r>
      <t xml:space="preserve">SECTION I: BUDGET SUMMARY: </t>
    </r>
    <r>
      <rPr>
        <sz val="10"/>
        <rFont val="Arial"/>
        <family val="2"/>
      </rPr>
      <t xml:space="preserve"> The Budget Summary section contains locked cells that will auto-populate as you complete Section III: Line Item Detail</t>
    </r>
  </si>
  <si>
    <r>
      <rPr>
        <b/>
        <sz val="10"/>
        <rFont val="Arial"/>
        <family val="2"/>
      </rPr>
      <t xml:space="preserve">REPORTING PERIOD:  </t>
    </r>
    <r>
      <rPr>
        <sz val="10"/>
        <rFont val="Arial"/>
        <family val="2"/>
      </rPr>
      <t>Use the drop-down box to select the appropriate reporting period (Mid-Year, or Year-End)</t>
    </r>
  </si>
  <si>
    <r>
      <rPr>
        <b/>
        <sz val="10"/>
        <rFont val="Arial"/>
        <family val="2"/>
      </rPr>
      <t xml:space="preserve">Total City Funds Received to Date: </t>
    </r>
    <r>
      <rPr>
        <sz val="10"/>
        <rFont val="Arial"/>
        <family val="2"/>
      </rPr>
      <t>Enter the amount of current year HSGP payments received to date</t>
    </r>
  </si>
  <si>
    <t>SECTION II: SUPPORTING DOCUMENTATION:</t>
  </si>
  <si>
    <r>
      <rPr>
        <b/>
        <sz val="10"/>
        <rFont val="Arial"/>
        <family val="2"/>
      </rPr>
      <t>DATE UPLOADED TO SHAREPOINT</t>
    </r>
    <r>
      <rPr>
        <sz val="10"/>
        <rFont val="Arial"/>
        <family val="2"/>
      </rPr>
      <t>:  Enter the date on which the required Supporting Documentation was uploaded/submitted for each reporting period</t>
    </r>
  </si>
  <si>
    <t xml:space="preserve"> </t>
  </si>
  <si>
    <t>SECTION III: LINE ITEM DETAIL</t>
  </si>
  <si>
    <r>
      <rPr>
        <b/>
        <sz val="10"/>
        <rFont val="Arial"/>
        <family val="2"/>
      </rPr>
      <t xml:space="preserve">HSGP MID-YEAR EXPEND (Column J): </t>
    </r>
    <r>
      <rPr>
        <sz val="10"/>
        <rFont val="Arial"/>
        <family val="2"/>
      </rPr>
      <t xml:space="preserve">Populate the grey shaded cells with year-to-date HSGP grant expenditures
</t>
    </r>
    <r>
      <rPr>
        <b/>
        <sz val="10"/>
        <rFont val="Arial"/>
        <family val="2"/>
      </rPr>
      <t>HSGP YEAR-END EXPEND (Column K):</t>
    </r>
    <r>
      <rPr>
        <sz val="10"/>
        <rFont val="Arial"/>
        <family val="2"/>
      </rPr>
      <t xml:space="preserve"> Populate the grey shaded cells with year-end HSGP grant expenditures
</t>
    </r>
    <r>
      <rPr>
        <b/>
        <sz val="10"/>
        <rFont val="Arial"/>
        <family val="2"/>
      </rPr>
      <t>YEAR-END TOTAL PROGRAM EXPEND (Column N)</t>
    </r>
    <r>
      <rPr>
        <sz val="10"/>
        <rFont val="Arial"/>
        <family val="2"/>
      </rPr>
      <t>: Populate the grey shaded cells with year-end Total Program Expenditures (includes expenditures from all funding sources)</t>
    </r>
  </si>
  <si>
    <r>
      <rPr>
        <b/>
        <i/>
        <sz val="10"/>
        <rFont val="Arial"/>
        <family val="2"/>
      </rPr>
      <t xml:space="preserve">Mid-year Agency Variance Report (Column O) / Year-end Agency Variance Report (Column Q): </t>
    </r>
    <r>
      <rPr>
        <sz val="10"/>
        <rFont val="Arial"/>
        <family val="2"/>
      </rPr>
      <t>Provide a brief explanation of any significant budget variances for each reporting period. 
A significant budget variance is one that will modify the Program Budget by 10% or more and by not less than $1000 for the following:
    - The subtotal of any expenditure category in Section III: Lite Item Detail (subsections 1A - 6)
    - Any subcontract with an organization providing direct client services; or
    - Any subsidy, stipend, grant, or award to program participants or direct service providers.
If the above criteria are met, please contact your grant analyst to discuss whether a budget modification is necessary. Any subsequent updates required due to approved Budget Modifications will be incorporated by City staff.</t>
    </r>
  </si>
  <si>
    <t>SECTION I:  BUDGET SUMMARY</t>
  </si>
  <si>
    <t>TOTAL
PROGRAM
BUDGET</t>
  </si>
  <si>
    <t>HSGP GRANT
BUDGET</t>
  </si>
  <si>
    <t>NON-CITY PROGRAM BUDGET</t>
  </si>
  <si>
    <t>HSGP
MID-YEAR EXPEND.</t>
  </si>
  <si>
    <t>HSGP
YEAR-END EXPEND.</t>
  </si>
  <si>
    <t>HSGP TOTAL EXPEND.</t>
  </si>
  <si>
    <t>HSGP PERCENT EXPENDED</t>
  </si>
  <si>
    <t>YEAR-END
 TOTAL PROGRAM EXPEND.</t>
  </si>
  <si>
    <t>AGENCY NAME:</t>
  </si>
  <si>
    <t>JVS-SoCal</t>
  </si>
  <si>
    <t>PROGRAM NAME:</t>
  </si>
  <si>
    <t>Santa Monica Youth Employment Program</t>
  </si>
  <si>
    <t>REPORTING PERIOD:</t>
  </si>
  <si>
    <t>FY 2023-24 Program Budget: 7/1/23 - 6/30/24</t>
  </si>
  <si>
    <t>A. Total City Funds Received to Date:</t>
  </si>
  <si>
    <t>B. Total City Funds Expended to Date:</t>
  </si>
  <si>
    <t>C. Cash Balance (Line A - Line B):</t>
  </si>
  <si>
    <r>
      <t xml:space="preserve">SECTION II: SUPPORTING DOCUMENTATION: </t>
    </r>
    <r>
      <rPr>
        <sz val="11"/>
        <rFont val="Arial"/>
        <family val="2"/>
      </rPr>
      <t xml:space="preserve">The City requires grantees to submit supporting documentation along with their Mid-Year and Year-End Fiscal Status Reports. Documentation MUST provide a detailed accounting of expenditures </t>
    </r>
  </si>
  <si>
    <t xml:space="preserve">charged to the HSGP grant and MUST reconcile to total HSGP grant expenditures for the associated period. Acceptable forms of documentation will be generated from the grantee’s financial system and include General Ledger </t>
  </si>
  <si>
    <t>or Profit and Loss Detail reports. The City WILL NOT ACCEPT documentation that does provide sufficient detail and/or does not reconcile to total Santa Monica grant expenditures for the associated period.</t>
  </si>
  <si>
    <t>SUPPORTING DOCUMENTATION FOR HSGP GRANT EXPENDITURES (MID-YEAR)</t>
  </si>
  <si>
    <t>DATE UPLOADED TO SHAREPOINT:</t>
  </si>
  <si>
    <t>SUPPORTING DOCUMENTATION FOR HSGP GRANT EXPENDITURES (YEAR-END)</t>
  </si>
  <si>
    <t>Senior/Executive Management</t>
  </si>
  <si>
    <t>Mid-Year Report (1st Period): 7/1/23 - 12/31/23</t>
  </si>
  <si>
    <t>Administrative Support</t>
  </si>
  <si>
    <t>Year-End Report (2nd Period): 7/1/23 - 6/30/24</t>
  </si>
  <si>
    <t>Direct Service Provision/Program Staff</t>
  </si>
  <si>
    <t>SECTION III:  LINE ITEM DETAIL</t>
  </si>
  <si>
    <t>1A.  Staff Salaries</t>
  </si>
  <si>
    <t>List all paid program and administrative positions (both City and non-City funded) and complete all fields below.</t>
  </si>
  <si>
    <t>Staff Name</t>
  </si>
  <si>
    <t>Title</t>
  </si>
  <si>
    <t>Position Classification</t>
  </si>
  <si>
    <t>FTE (Agency Wide)</t>
  </si>
  <si>
    <t>% FTE to Program</t>
  </si>
  <si>
    <t>Patricia Martinez</t>
  </si>
  <si>
    <t>Deputy Director</t>
  </si>
  <si>
    <t>Nick Gonzalez</t>
  </si>
  <si>
    <t>Youth Career Coach</t>
  </si>
  <si>
    <t>Mark Ponce</t>
  </si>
  <si>
    <t>Martha Escobedo</t>
  </si>
  <si>
    <t>Operations Manager</t>
  </si>
  <si>
    <t>Sonya Morris</t>
  </si>
  <si>
    <t>Youth Program Coordinator</t>
  </si>
  <si>
    <t>Rochelle Velasquez</t>
  </si>
  <si>
    <t>Payroll Administrator</t>
  </si>
  <si>
    <t>Marlene Hirschberg</t>
  </si>
  <si>
    <t>1A.  Staff Salaries TOTAL</t>
  </si>
  <si>
    <t>1B.  Staff Fringe Benefits</t>
  </si>
  <si>
    <t>List each fringe benefit as a percentage of total staff salaries listed above (FICA, SUI, Workers’ Compensation, Medical Insurance, Retirement, etc.).</t>
  </si>
  <si>
    <t>Description</t>
  </si>
  <si>
    <t>FICA @ 7.65%</t>
  </si>
  <si>
    <t>Workers Compensation @ 1.3%</t>
  </si>
  <si>
    <t>SUI @ 2.5%</t>
  </si>
  <si>
    <t>Medical @ $650 x FTE</t>
  </si>
  <si>
    <t>LTD @.04%</t>
  </si>
  <si>
    <t>Group Life, etc @ .05%</t>
  </si>
  <si>
    <t>1B.  Staff Fringe Benefits TOTAL</t>
  </si>
  <si>
    <t>2.  Consultant Services</t>
  </si>
  <si>
    <t>List each consultant to be funded. Include type of service, total budgeted expense, and any additional information to support the use of consultants as opposed to staff or volunteers.</t>
  </si>
  <si>
    <t>Professional fees (shared costs including docusign for 50 envelopes of electronic signatures</t>
  </si>
  <si>
    <t>2.  Consultant Services TOTAL</t>
  </si>
  <si>
    <t>3.  Operating Expenses</t>
  </si>
  <si>
    <t>List all operating expenses [e.g., space/rent expense, utilities, facility maintenance, equipment, insurance, office supplies, printing, audit fees, travel, training, etc.].</t>
  </si>
  <si>
    <t>Rent</t>
  </si>
  <si>
    <t>Bldg. Repairs &amp; Maintenance, Security, Janitorial</t>
  </si>
  <si>
    <t>Office Supplies</t>
  </si>
  <si>
    <t>Equipment/lease expense</t>
  </si>
  <si>
    <t>Travel/Training, mileage</t>
  </si>
  <si>
    <t>Insurance</t>
  </si>
  <si>
    <t>Telephone</t>
  </si>
  <si>
    <t>Utilities</t>
  </si>
  <si>
    <t>Bank &amp; Payroll Fees</t>
  </si>
  <si>
    <t xml:space="preserve">Equipment (laptop, cellphone, monitor) </t>
  </si>
  <si>
    <t>Marketing - Job Fairs ( Balloons, signage, table cloth, pens, boards, music)</t>
  </si>
  <si>
    <t>3.  Operating Expenses TOTAL</t>
  </si>
  <si>
    <t>4.  Direct Client Support</t>
  </si>
  <si>
    <t>List any expenses associated with direct service provision, individual client support, scholarships, or stipends. Include estimated number of recipients.</t>
  </si>
  <si>
    <t>4.  Scholarships/Stipends TOTAL</t>
  </si>
  <si>
    <t>5.  Other</t>
  </si>
  <si>
    <t>List any program expense not appropriate for any of the above line items and provide justification.</t>
  </si>
  <si>
    <t>Paid Work Experience + World of Work job readiness workshops   (54 youth @ $17.00 x 100 hours w/ 12% taxes and benefits)</t>
  </si>
  <si>
    <t>Paid Work Experience (50 youths @ $17.00 x 50 hrs. w/ 12% taxes)</t>
  </si>
  <si>
    <t>Incentive for 50 youths @ $90 each ($20 survery, $20 Metrix Learning, $25 PWEX completion, $25 TAY WoW)</t>
  </si>
  <si>
    <t>Supportive Services as needed (tap cards, interview clothes, etc.)</t>
  </si>
  <si>
    <t>5.  Other TOTAL</t>
  </si>
  <si>
    <t>6.  Indirect Administrative Costs</t>
  </si>
  <si>
    <t>Santa Monica Grant budgets may include Indirect Administrative Costs as follows:</t>
  </si>
  <si>
    <r>
      <t xml:space="preserve">Rates 10% or less of total SM grant:  </t>
    </r>
    <r>
      <rPr>
        <sz val="8"/>
        <rFont val="Arial"/>
        <family val="2"/>
      </rPr>
      <t>Shall be considered de minimis and will be accepted without further supporting documentation</t>
    </r>
  </si>
  <si>
    <t>Rates above 10% of total SM grant:  Must be accompanied by documentation of the agency’s federally-negotiated indirect cost rate.</t>
  </si>
  <si>
    <t>Indirect Administrative Costs</t>
  </si>
  <si>
    <t>Rate:</t>
  </si>
  <si>
    <t>6.  Indirect Administrative Costs TOTAL</t>
  </si>
  <si>
    <t>7.   TOTAL BUDGET</t>
  </si>
  <si>
    <t>By submitting this report to the Human Services Division, agency certifies that this report is true, complete and accurate and that all expenditures are in compliance with the conditions of the Grant Agreement.</t>
  </si>
  <si>
    <t>FY 2023-24 Program Participants and Demographics</t>
  </si>
  <si>
    <t xml:space="preserve">INSTRUCTIONS: </t>
  </si>
  <si>
    <t xml:space="preserve">Populate the grey shaded cells in the tables below with participant demographics. All tables must be completed.   </t>
  </si>
  <si>
    <t>All Mid-Year and Year-End totals must reconcile to Total SMPP reported for the period.</t>
  </si>
  <si>
    <t>PARTICIPANTS RECEIVING CONTRACTED SERVICES</t>
  </si>
  <si>
    <t>Projected Total</t>
  </si>
  <si>
    <t>Mid-Year Actuals</t>
  </si>
  <si>
    <t>Year-End Actuals</t>
  </si>
  <si>
    <t>Total Unduplicated Program Participants</t>
  </si>
  <si>
    <t>Total SMPP</t>
  </si>
  <si>
    <t>Low-Income SMPP</t>
  </si>
  <si>
    <t>Homeless SMPP</t>
  </si>
  <si>
    <t>w/ Disabilities SMPP</t>
  </si>
  <si>
    <t>Served in Military SMPP</t>
  </si>
  <si>
    <t>Primary Language not English SMPP</t>
  </si>
  <si>
    <t>RACE AND ETHNICITY
(Number of SMPP)</t>
  </si>
  <si>
    <t>Latinx/Hispanic</t>
  </si>
  <si>
    <t>Non-Latinx/
Non-Hispanic</t>
  </si>
  <si>
    <t>Prefer Not to Answer/Don't Know</t>
  </si>
  <si>
    <t>American Indian or Alaska Native</t>
  </si>
  <si>
    <t>Asian or Asian American</t>
  </si>
  <si>
    <t>Black or African-American</t>
  </si>
  <si>
    <t>Native Hawaiian or Other Pacific Islander</t>
  </si>
  <si>
    <t>White or Caucasian</t>
  </si>
  <si>
    <t>Multiple Race</t>
  </si>
  <si>
    <t>Race category not listed</t>
  </si>
  <si>
    <t>ZIP CODE
(Number of SMPP)</t>
  </si>
  <si>
    <t>Mid-Year
 Actuals</t>
  </si>
  <si>
    <t>AGE
(Number of SMPP)</t>
  </si>
  <si>
    <t>Mid-Year 
Actuals</t>
  </si>
  <si>
    <t>Year-End 
Actuals</t>
  </si>
  <si>
    <t>Under 5</t>
  </si>
  <si>
    <t>5-12</t>
  </si>
  <si>
    <t>13-17</t>
  </si>
  <si>
    <t>18-24</t>
  </si>
  <si>
    <t>25-34</t>
  </si>
  <si>
    <t>Other/Prefer not to answer</t>
  </si>
  <si>
    <t>35-44</t>
  </si>
  <si>
    <t>45-54</t>
  </si>
  <si>
    <t>55-61</t>
  </si>
  <si>
    <t>62-74</t>
  </si>
  <si>
    <t>75-84</t>
  </si>
  <si>
    <t>85+</t>
  </si>
  <si>
    <r>
      <t>GENDER IDENTITY (Number of SMPP)</t>
    </r>
    <r>
      <rPr>
        <sz val="11"/>
        <color theme="1"/>
        <rFont val="Arial"/>
        <family val="2"/>
      </rPr>
      <t xml:space="preserve">
</t>
    </r>
    <r>
      <rPr>
        <i/>
        <sz val="11"/>
        <color theme="1"/>
        <rFont val="Arial"/>
        <family val="2"/>
      </rPr>
      <t>Please provide the most detailed data available.</t>
    </r>
  </si>
  <si>
    <r>
      <t xml:space="preserve">SEXUAL IDENTITY (Number of SMPP)
</t>
    </r>
    <r>
      <rPr>
        <i/>
        <sz val="11"/>
        <color theme="1"/>
        <rFont val="Arial"/>
        <family val="2"/>
      </rPr>
      <t>Please provide the most detailed data available.</t>
    </r>
  </si>
  <si>
    <t>Male</t>
  </si>
  <si>
    <t>Asexual</t>
  </si>
  <si>
    <t>Female</t>
  </si>
  <si>
    <t>Bisexual or Pansexual</t>
  </si>
  <si>
    <t>Non-Binary</t>
  </si>
  <si>
    <t>Lesbian or Gay</t>
  </si>
  <si>
    <t>Gender Non-Conforming</t>
  </si>
  <si>
    <t>Straight or Heterosexual</t>
  </si>
  <si>
    <t>Intersex</t>
  </si>
  <si>
    <t>Queer</t>
  </si>
  <si>
    <t>Trans Male (Female to Male)</t>
  </si>
  <si>
    <t>Other/Prefer Not to Answer</t>
  </si>
  <si>
    <t>Trans Female (Male to Female)</t>
  </si>
  <si>
    <t>Agency Does Not Collect This Data</t>
  </si>
  <si>
    <t>FY 2023-24 Program Evaluation Chart</t>
  </si>
  <si>
    <r>
      <t xml:space="preserve">Mid-Year Progress to Annual Target (column H): </t>
    </r>
    <r>
      <rPr>
        <sz val="11"/>
        <color rgb="FF000000"/>
        <rFont val="Arial"/>
        <family val="2"/>
      </rPr>
      <t xml:space="preserve">Enter progress to Annual Target at Mid-Year
</t>
    </r>
    <r>
      <rPr>
        <b/>
        <sz val="11"/>
        <color rgb="FF000000"/>
        <rFont val="Arial"/>
        <family val="2"/>
      </rPr>
      <t>Mid-Year Variance Explanation (column I)</t>
    </r>
    <r>
      <rPr>
        <sz val="11"/>
        <color rgb="FF000000"/>
        <rFont val="Arial"/>
        <family val="2"/>
      </rPr>
      <t xml:space="preserve">: Provide a concise explanation for each Indicator not on track to be meet the Annual Target by Year-End. 
</t>
    </r>
    <r>
      <rPr>
        <b/>
        <sz val="11"/>
        <color rgb="FF000000"/>
        <rFont val="Arial"/>
        <family val="2"/>
      </rPr>
      <t xml:space="preserve">Year-End Progress to Annual Target (column J): </t>
    </r>
    <r>
      <rPr>
        <sz val="11"/>
        <color rgb="FF000000"/>
        <rFont val="Arial"/>
        <family val="2"/>
      </rPr>
      <t xml:space="preserve">Enter progress to Annual Target at Year-End
</t>
    </r>
    <r>
      <rPr>
        <b/>
        <sz val="11"/>
        <color rgb="FF000000"/>
        <rFont val="Arial"/>
        <family val="2"/>
      </rPr>
      <t>Year-End Variance Explanation (column K):</t>
    </r>
    <r>
      <rPr>
        <sz val="11"/>
        <color rgb="FF000000"/>
        <rFont val="Arial"/>
        <family val="2"/>
      </rPr>
      <t xml:space="preserve"> Provide a concise explanation for each Indicator above or below 10% of the Annual Target at Year-End.</t>
    </r>
  </si>
  <si>
    <t>Community Impact Area</t>
  </si>
  <si>
    <t>Goal</t>
  </si>
  <si>
    <t>Indicator Type</t>
  </si>
  <si>
    <t>Indicator Description</t>
  </si>
  <si>
    <t>Annual Target</t>
  </si>
  <si>
    <t>Documentation
Method</t>
  </si>
  <si>
    <t>Mid-Year
Progress to 
Annual Target</t>
  </si>
  <si>
    <t>Mid-Year Variance Explanation</t>
  </si>
  <si>
    <t>Year-End
Progress to 
Annual Target</t>
  </si>
  <si>
    <t>Year-End Variance Explanation</t>
  </si>
  <si>
    <t>% to Annual Target 
(Year-End)</t>
  </si>
  <si>
    <t>Primary Indicators</t>
  </si>
  <si>
    <t>Lifelong Learning</t>
  </si>
  <si>
    <t>Increase high quality education and training: Case management and supportive services</t>
  </si>
  <si>
    <t>Output</t>
  </si>
  <si>
    <t xml:space="preserve"> Youth will be presented with opportunities to connect to adult education and/or vocational training programs.  </t>
  </si>
  <si>
    <t>50 SMPP</t>
  </si>
  <si>
    <t>Individual Assessment Form</t>
  </si>
  <si>
    <t>Most of the youth are under 18 years old
We only present opportunities to connect 18 and older</t>
  </si>
  <si>
    <t xml:space="preserve"> Outcome</t>
  </si>
  <si>
    <t>Youth will have increased access to adult/community education</t>
  </si>
  <si>
    <t>45 SMPP</t>
  </si>
  <si>
    <t>Case Notes/Case Files</t>
  </si>
  <si>
    <t>All services are case noted</t>
  </si>
  <si>
    <t>Stability</t>
  </si>
  <si>
    <t>Increase economic wellbeing: World of Work Curriculum</t>
  </si>
  <si>
    <t>Youth will complete and be paid for the 20-hour World of Work multi-faceted curriculum </t>
  </si>
  <si>
    <t>Attendance sheets</t>
  </si>
  <si>
    <t>2 took TAYWOW training in the previous year and enrolled this program year</t>
  </si>
  <si>
    <t>Outcome</t>
  </si>
  <si>
    <t>Youth will gain greater self-confidence about, and preparation for, participating in the workforce</t>
  </si>
  <si>
    <t>Pre- and post surveys</t>
  </si>
  <si>
    <t>Increase economic wellbeing: Paid Work Experience (PWE)</t>
  </si>
  <si>
    <t>Youth will complete 30 hours of PWE funded by the City of Santa Monica and 50 hours PWE through leveraged funds.</t>
  </si>
  <si>
    <t>Timesheets</t>
  </si>
  <si>
    <t>Youth will increase their economic stability </t>
  </si>
  <si>
    <t>Self-Report and survey</t>
  </si>
  <si>
    <t>Secondary Indicators (Note: secondary indicators are optional. Indicators listed here can be used to further illustrate programs impact).</t>
  </si>
  <si>
    <t>Increase economic wellbeing Career and education assessment</t>
  </si>
  <si>
    <t>Youth complete basic literacy/numeracy, educational and career assessments </t>
  </si>
  <si>
    <t>Case File and Career Edge </t>
  </si>
  <si>
    <t>Youth increase understanding of their personal strengths, interests, education and career choices </t>
  </si>
  <si>
    <t>Increase economic wellbeing: Financial Literacy</t>
  </si>
  <si>
    <t>Youth complete better budgeting workshops</t>
  </si>
  <si>
    <t>Youth will confidently create budgets, understand banking products and learn how to save</t>
  </si>
  <si>
    <t>Increase economic wellbeing:</t>
  </si>
  <si>
    <t>Youth will be connected to job/employers and other community resources.</t>
  </si>
  <si>
    <t>Minimum 2 events</t>
  </si>
  <si>
    <t>Parents will have active involvement.</t>
  </si>
  <si>
    <t>Minimum 5 employers and community</t>
  </si>
  <si>
    <t>Share the calendar and other email 
recuitments events, and job leads</t>
  </si>
  <si>
    <t>FY 2023-24 CASH MATCH CALCULATOR</t>
  </si>
  <si>
    <t>NO ACTION NEEDED: This tab will auto-populate based on data entered on other reporting tabs. Once your Year-End Fiscal Report is completed, this tab will display your Year-End Actual Cash Match to SMPP.</t>
  </si>
  <si>
    <t>PROGRAM STATUS REPORT</t>
  </si>
  <si>
    <t>FY 2023-24 Annual Target</t>
  </si>
  <si>
    <t>FY 2023-24
 Year-End Actual</t>
  </si>
  <si>
    <t>Total Program Participants</t>
  </si>
  <si>
    <t>Total Santa Monica Program Participants (SMPP)</t>
  </si>
  <si>
    <t>Level of Service to SMPP (%)</t>
  </si>
  <si>
    <t>FISCAL STATUS REPORT</t>
  </si>
  <si>
    <t>FY 2023-24 Total Program Budget</t>
  </si>
  <si>
    <t>FY 2023-24
SM Grant Budget</t>
  </si>
  <si>
    <t>FY 2023-24
Total Program Expend.</t>
  </si>
  <si>
    <t>FY 2023-24
SM Grant Budget Expend.</t>
  </si>
  <si>
    <t>Program Expenditures</t>
  </si>
  <si>
    <t>CASH MATCH CALCULATOR</t>
  </si>
  <si>
    <t>Based on Program Plan and Budget</t>
  </si>
  <si>
    <t>Based on Actual Data and Expenditures</t>
  </si>
  <si>
    <t>Level of Service to SMPP:</t>
  </si>
  <si>
    <t>SM Grant Funding to SMPP:</t>
  </si>
  <si>
    <t>Agency Cash Match to SMPP:</t>
  </si>
  <si>
    <t>Cash match must be least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</si>
</sst>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0.000"/>
    <numFmt numFmtId="168" formatCode="[$-F800]dddd\,\ mmmm\ dd\,\ yyyy"/>
    <numFmt numFmtId="169" formatCode="0.000%"/>
    <numFmt numFmtId="170" formatCode="0.00_);\(0.00\)"/>
  </numFmts>
  <fonts count="34" x14ac:knownFonts="1">
    <font>
      <sz val="10"/>
      <name val="Arial"/>
    </font>
    <font>
      <sz val="10"/>
      <name val="Arial"/>
      <family val="2"/>
    </font>
    <font>
      <b/>
      <sz val="10"/>
      <name val="Arial"/>
      <family val="2"/>
    </font>
    <font>
      <b/>
      <sz val="11"/>
      <name val="Arial"/>
      <family val="2"/>
    </font>
    <font>
      <sz val="11"/>
      <name val="Arial"/>
      <family val="2"/>
    </font>
    <font>
      <b/>
      <u val="singleAccounting"/>
      <sz val="11"/>
      <name val="Arial"/>
      <family val="2"/>
    </font>
    <font>
      <b/>
      <sz val="8"/>
      <name val="Arial"/>
      <family val="2"/>
    </font>
    <font>
      <b/>
      <u/>
      <sz val="8"/>
      <name val="Arial"/>
      <family val="2"/>
    </font>
    <font>
      <sz val="10"/>
      <color indexed="8"/>
      <name val="MS Sans Serif"/>
    </font>
    <font>
      <b/>
      <i/>
      <sz val="10"/>
      <name val="Arial"/>
      <family val="2"/>
    </font>
    <font>
      <b/>
      <i/>
      <u/>
      <sz val="8"/>
      <name val="Arial"/>
      <family val="2"/>
    </font>
    <font>
      <sz val="8"/>
      <name val="Arial"/>
      <family val="2"/>
    </font>
    <font>
      <b/>
      <sz val="14"/>
      <name val="Arial"/>
      <family val="2"/>
    </font>
    <font>
      <b/>
      <sz val="10"/>
      <color theme="1"/>
      <name val="Arial"/>
      <family val="2"/>
    </font>
    <font>
      <b/>
      <sz val="10"/>
      <color theme="0"/>
      <name val="Arial"/>
      <family val="2"/>
    </font>
    <font>
      <sz val="10"/>
      <color rgb="FFFF0000"/>
      <name val="Arial"/>
      <family val="2"/>
    </font>
    <font>
      <sz val="9"/>
      <name val="Arial"/>
      <family val="2"/>
    </font>
    <font>
      <b/>
      <u val="singleAccounting"/>
      <sz val="10"/>
      <name val="Arial"/>
      <family val="2"/>
    </font>
    <font>
      <b/>
      <sz val="11"/>
      <color theme="1"/>
      <name val="Arial"/>
      <family val="2"/>
    </font>
    <font>
      <sz val="11"/>
      <color theme="1"/>
      <name val="Arial"/>
      <family val="2"/>
    </font>
    <font>
      <b/>
      <sz val="14"/>
      <color rgb="FF00B050"/>
      <name val="Arial"/>
      <family val="2"/>
    </font>
    <font>
      <sz val="10"/>
      <color rgb="FF00B050"/>
      <name val="Arial"/>
      <family val="2"/>
    </font>
    <font>
      <b/>
      <sz val="10"/>
      <color rgb="FF00B050"/>
      <name val="Arial"/>
      <family val="2"/>
    </font>
    <font>
      <b/>
      <sz val="11"/>
      <color theme="0"/>
      <name val="Arial"/>
      <family val="2"/>
    </font>
    <font>
      <sz val="11"/>
      <color rgb="FF000000"/>
      <name val="Arial"/>
      <family val="2"/>
    </font>
    <font>
      <b/>
      <sz val="11"/>
      <color rgb="FF000000"/>
      <name val="Arial"/>
      <family val="2"/>
    </font>
    <font>
      <b/>
      <sz val="10"/>
      <color rgb="FF000000"/>
      <name val="Arial"/>
      <family val="2"/>
    </font>
    <font>
      <sz val="10"/>
      <color rgb="FF000000"/>
      <name val="Arial"/>
      <family val="2"/>
    </font>
    <font>
      <sz val="12"/>
      <name val="Cambria"/>
      <family val="1"/>
    </font>
    <font>
      <sz val="12"/>
      <name val="Arial"/>
      <family val="2"/>
    </font>
    <font>
      <b/>
      <u/>
      <sz val="11"/>
      <name val="Arial"/>
      <family val="2"/>
    </font>
    <font>
      <b/>
      <sz val="9"/>
      <name val="Arial"/>
      <family val="2"/>
    </font>
    <font>
      <i/>
      <sz val="11"/>
      <color theme="1"/>
      <name val="Arial"/>
      <family val="2"/>
    </font>
    <font>
      <b/>
      <sz val="12"/>
      <name val="Arial"/>
      <family val="2"/>
    </font>
  </fonts>
  <fills count="17">
    <fill>
      <patternFill patternType="none"/>
    </fill>
    <fill>
      <patternFill patternType="gray125"/>
    </fill>
    <fill>
      <patternFill patternType="solid">
        <fgColor indexed="45"/>
        <bgColor indexed="64"/>
      </patternFill>
    </fill>
    <fill>
      <patternFill patternType="solid">
        <fgColor indexed="9"/>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000000"/>
        <bgColor indexed="64"/>
      </patternFill>
    </fill>
    <fill>
      <patternFill patternType="solid">
        <fgColor theme="7" tint="0.79998168889431442"/>
        <bgColor indexed="64"/>
      </patternFill>
    </fill>
    <fill>
      <patternFill patternType="solid">
        <fgColor theme="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EBF1DE"/>
        <bgColor rgb="FF000000"/>
      </patternFill>
    </fill>
    <fill>
      <patternFill patternType="solid">
        <fgColor rgb="FFF2DCDB"/>
        <bgColor rgb="FF000000"/>
      </patternFill>
    </fill>
  </fills>
  <borders count="59">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medium">
        <color indexed="64"/>
      </right>
      <top style="thin">
        <color theme="0" tint="-0.24994659260841701"/>
      </top>
      <bottom style="thin">
        <color theme="0" tint="-0.24994659260841701"/>
      </bottom>
      <diagonal/>
    </border>
    <border>
      <left/>
      <right/>
      <top style="thin">
        <color theme="1"/>
      </top>
      <bottom style="medium">
        <color indexed="64"/>
      </bottom>
      <diagonal/>
    </border>
    <border>
      <left/>
      <right style="medium">
        <color indexed="64"/>
      </right>
      <top style="thin">
        <color theme="1"/>
      </top>
      <bottom style="medium">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right/>
      <top style="thin">
        <color theme="0" tint="-0.24994659260841701"/>
      </top>
      <bottom style="thin">
        <color theme="0" tint="-0.2499465926084170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1"/>
      </left>
      <right/>
      <top style="thin">
        <color indexed="64"/>
      </top>
      <bottom style="medium">
        <color indexed="64"/>
      </bottom>
      <diagonal/>
    </border>
    <border>
      <left/>
      <right/>
      <top style="thin">
        <color theme="0" tint="-0.14996795556505021"/>
      </top>
      <bottom/>
      <diagonal/>
    </border>
    <border>
      <left/>
      <right style="thin">
        <color theme="0" tint="-0.14996795556505021"/>
      </right>
      <top style="thin">
        <color theme="0" tint="-0.14996795556505021"/>
      </top>
      <bottom/>
      <diagonal/>
    </border>
    <border>
      <left/>
      <right/>
      <top style="thin">
        <color theme="0" tint="-0.24994659260841701"/>
      </top>
      <bottom/>
      <diagonal/>
    </border>
    <border>
      <left/>
      <right/>
      <top style="medium">
        <color theme="0" tint="-0.14996795556505021"/>
      </top>
      <bottom style="medium">
        <color theme="0" tint="-0.14996795556505021"/>
      </bottom>
      <diagonal/>
    </border>
    <border>
      <left/>
      <right style="medium">
        <color theme="0" tint="-0.14996795556505021"/>
      </right>
      <top style="medium">
        <color theme="0" tint="-0.14996795556505021"/>
      </top>
      <bottom style="medium">
        <color theme="0" tint="-0.14996795556505021"/>
      </bottom>
      <diagonal/>
    </border>
    <border>
      <left/>
      <right style="medium">
        <color theme="0" tint="-0.14996795556505021"/>
      </right>
      <top style="medium">
        <color theme="0" tint="-0.14996795556505021"/>
      </top>
      <bottom/>
      <diagonal/>
    </border>
    <border>
      <left/>
      <right style="medium">
        <color indexed="64"/>
      </right>
      <top style="thin">
        <color indexed="64"/>
      </top>
      <bottom style="medium">
        <color indexed="64"/>
      </bottom>
      <diagonal/>
    </border>
    <border>
      <left style="medium">
        <color indexed="64"/>
      </left>
      <right/>
      <top style="medium">
        <color theme="0" tint="-0.14996795556505021"/>
      </top>
      <bottom style="medium">
        <color theme="0" tint="-0.14996795556505021"/>
      </bottom>
      <diagonal/>
    </border>
    <border>
      <left style="medium">
        <color indexed="64"/>
      </left>
      <right/>
      <top style="thin">
        <color theme="0" tint="-0.14996795556505021"/>
      </top>
      <bottom style="thin">
        <color theme="0" tint="-0.1499679555650502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1"/>
      </left>
      <right/>
      <top style="thin">
        <color theme="1"/>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theme="0" tint="-0.14996795556505021"/>
      </left>
      <right/>
      <top style="thin">
        <color theme="0" tint="-0.14996795556505021"/>
      </top>
      <bottom style="thin">
        <color theme="0" tint="-0.14996795556505021"/>
      </bottom>
      <diagonal/>
    </border>
    <border>
      <left/>
      <right style="thin">
        <color indexed="64"/>
      </right>
      <top/>
      <bottom style="thin">
        <color indexed="64"/>
      </bottom>
      <diagonal/>
    </border>
    <border>
      <left style="thin">
        <color indexed="64"/>
      </left>
      <right style="thin">
        <color indexed="64"/>
      </right>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8" fillId="0" borderId="0"/>
    <xf numFmtId="9" fontId="1" fillId="0" borderId="0" applyFont="0" applyFill="0" applyBorder="0" applyAlignment="0" applyProtection="0"/>
  </cellStyleXfs>
  <cellXfs count="351">
    <xf numFmtId="0" fontId="0" fillId="0" borderId="0" xfId="0"/>
    <xf numFmtId="0" fontId="1" fillId="0" borderId="0" xfId="3"/>
    <xf numFmtId="9" fontId="3" fillId="4" borderId="2" xfId="5" applyFont="1" applyFill="1" applyBorder="1" applyAlignment="1" applyProtection="1">
      <alignment horizontal="center"/>
    </xf>
    <xf numFmtId="166" fontId="6" fillId="4" borderId="9" xfId="1" applyNumberFormat="1" applyFont="1" applyFill="1" applyBorder="1" applyAlignment="1" applyProtection="1">
      <alignment horizontal="center"/>
    </xf>
    <xf numFmtId="9" fontId="6" fillId="4" borderId="10" xfId="5" applyFont="1" applyFill="1" applyBorder="1" applyAlignment="1" applyProtection="1">
      <alignment horizontal="center"/>
    </xf>
    <xf numFmtId="166" fontId="6" fillId="4" borderId="7" xfId="1" applyNumberFormat="1" applyFont="1" applyFill="1" applyBorder="1" applyAlignment="1" applyProtection="1">
      <alignment horizontal="center"/>
    </xf>
    <xf numFmtId="9" fontId="6" fillId="4" borderId="0" xfId="5" applyFont="1" applyFill="1" applyBorder="1" applyAlignment="1" applyProtection="1">
      <alignment horizontal="center"/>
    </xf>
    <xf numFmtId="166" fontId="2" fillId="0" borderId="0" xfId="1" applyNumberFormat="1" applyFont="1" applyFill="1" applyProtection="1"/>
    <xf numFmtId="9" fontId="1" fillId="0" borderId="0" xfId="5" applyFont="1" applyFill="1" applyAlignment="1" applyProtection="1">
      <alignment horizontal="center"/>
    </xf>
    <xf numFmtId="9" fontId="1" fillId="0" borderId="5" xfId="5" applyFont="1" applyFill="1" applyBorder="1" applyAlignment="1" applyProtection="1">
      <alignment horizontal="center"/>
    </xf>
    <xf numFmtId="9" fontId="1" fillId="0" borderId="0" xfId="5" applyFont="1" applyFill="1" applyBorder="1" applyAlignment="1" applyProtection="1">
      <alignment horizontal="center"/>
    </xf>
    <xf numFmtId="9" fontId="1" fillId="0" borderId="18" xfId="5" applyFont="1" applyFill="1" applyBorder="1" applyAlignment="1" applyProtection="1">
      <alignment horizontal="center"/>
    </xf>
    <xf numFmtId="9" fontId="1" fillId="0" borderId="19" xfId="5" applyFont="1" applyFill="1" applyBorder="1" applyAlignment="1" applyProtection="1">
      <alignment horizontal="center"/>
    </xf>
    <xf numFmtId="9" fontId="2" fillId="0" borderId="19" xfId="5" applyFont="1" applyFill="1" applyBorder="1" applyAlignment="1" applyProtection="1">
      <alignment horizontal="center"/>
    </xf>
    <xf numFmtId="166" fontId="2" fillId="0" borderId="0" xfId="1" applyNumberFormat="1" applyFont="1" applyFill="1" applyAlignment="1" applyProtection="1">
      <alignment textRotation="90"/>
    </xf>
    <xf numFmtId="9" fontId="2" fillId="0" borderId="0" xfId="5" applyFont="1" applyFill="1" applyAlignment="1" applyProtection="1">
      <alignment horizontal="center" textRotation="90"/>
    </xf>
    <xf numFmtId="0" fontId="13" fillId="0" borderId="0" xfId="3" applyFont="1" applyAlignment="1">
      <alignment horizontal="center"/>
    </xf>
    <xf numFmtId="9" fontId="1" fillId="0" borderId="20" xfId="5" applyFont="1" applyFill="1" applyBorder="1" applyAlignment="1" applyProtection="1">
      <alignment horizontal="center"/>
    </xf>
    <xf numFmtId="9" fontId="7" fillId="0" borderId="0" xfId="5" applyFont="1" applyFill="1" applyBorder="1" applyAlignment="1" applyProtection="1">
      <alignment horizontal="center" wrapText="1"/>
    </xf>
    <xf numFmtId="9" fontId="2" fillId="4" borderId="22" xfId="5" applyFont="1" applyFill="1" applyBorder="1" applyAlignment="1" applyProtection="1">
      <alignment horizontal="center"/>
    </xf>
    <xf numFmtId="164" fontId="11" fillId="4" borderId="0" xfId="2" applyNumberFormat="1" applyFont="1" applyFill="1" applyBorder="1" applyProtection="1"/>
    <xf numFmtId="9" fontId="11" fillId="4" borderId="0" xfId="5" applyFont="1" applyFill="1" applyBorder="1" applyAlignment="1" applyProtection="1">
      <alignment horizontal="center"/>
    </xf>
    <xf numFmtId="44" fontId="11" fillId="4" borderId="7" xfId="2" applyFont="1" applyFill="1" applyBorder="1" applyProtection="1"/>
    <xf numFmtId="0" fontId="12" fillId="0" borderId="0" xfId="3" applyFont="1"/>
    <xf numFmtId="0" fontId="12" fillId="0" borderId="0" xfId="3" applyFont="1" applyAlignment="1">
      <alignment vertical="top"/>
    </xf>
    <xf numFmtId="164" fontId="4" fillId="3" borderId="0" xfId="2" applyNumberFormat="1" applyFont="1" applyFill="1" applyBorder="1" applyAlignment="1" applyProtection="1">
      <alignment horizontal="center"/>
    </xf>
    <xf numFmtId="9" fontId="2" fillId="0" borderId="0" xfId="5" applyFont="1" applyFill="1" applyBorder="1" applyAlignment="1" applyProtection="1">
      <alignment horizontal="center"/>
    </xf>
    <xf numFmtId="168" fontId="4" fillId="0" borderId="4" xfId="3" applyNumberFormat="1" applyFont="1" applyBorder="1" applyAlignment="1">
      <alignment horizontal="center" vertical="center" wrapText="1"/>
    </xf>
    <xf numFmtId="0" fontId="4" fillId="0" borderId="4" xfId="3" applyFont="1" applyBorder="1" applyAlignment="1">
      <alignment horizontal="center" vertical="center" wrapText="1"/>
    </xf>
    <xf numFmtId="0" fontId="4" fillId="0" borderId="13" xfId="3" applyFont="1" applyBorder="1" applyAlignment="1">
      <alignment vertical="center" wrapText="1"/>
    </xf>
    <xf numFmtId="164" fontId="2" fillId="0" borderId="0" xfId="2" applyNumberFormat="1" applyFont="1" applyFill="1" applyBorder="1" applyProtection="1"/>
    <xf numFmtId="0" fontId="16" fillId="0" borderId="0" xfId="3" applyFont="1" applyAlignment="1">
      <alignment horizontal="center"/>
    </xf>
    <xf numFmtId="0" fontId="16" fillId="0" borderId="0" xfId="3" applyFont="1"/>
    <xf numFmtId="167" fontId="16" fillId="0" borderId="0" xfId="3" applyNumberFormat="1" applyFont="1"/>
    <xf numFmtId="41" fontId="5" fillId="5" borderId="11" xfId="3" applyNumberFormat="1" applyFont="1" applyFill="1" applyBorder="1" applyAlignment="1">
      <alignment horizontal="center"/>
    </xf>
    <xf numFmtId="41" fontId="17" fillId="5" borderId="10" xfId="3" applyNumberFormat="1" applyFont="1" applyFill="1" applyBorder="1" applyAlignment="1">
      <alignment horizontal="center" wrapText="1"/>
    </xf>
    <xf numFmtId="0" fontId="1" fillId="5" borderId="9" xfId="3" applyFill="1" applyBorder="1"/>
    <xf numFmtId="0" fontId="4" fillId="7" borderId="8" xfId="3" applyFont="1" applyFill="1" applyBorder="1"/>
    <xf numFmtId="0" fontId="4" fillId="3" borderId="0" xfId="3" applyFont="1" applyFill="1" applyAlignment="1">
      <alignment horizontal="center"/>
    </xf>
    <xf numFmtId="0" fontId="4" fillId="7" borderId="0" xfId="3" applyFont="1" applyFill="1" applyAlignment="1">
      <alignment horizontal="center"/>
    </xf>
    <xf numFmtId="0" fontId="16" fillId="7" borderId="7" xfId="3" applyFont="1" applyFill="1" applyBorder="1"/>
    <xf numFmtId="9" fontId="4" fillId="3" borderId="8" xfId="3" applyNumberFormat="1" applyFont="1" applyFill="1" applyBorder="1"/>
    <xf numFmtId="9" fontId="4" fillId="3" borderId="0" xfId="3" applyNumberFormat="1" applyFont="1" applyFill="1" applyAlignment="1">
      <alignment horizontal="center"/>
    </xf>
    <xf numFmtId="9" fontId="4" fillId="7" borderId="0" xfId="3" applyNumberFormat="1" applyFont="1" applyFill="1" applyAlignment="1">
      <alignment horizontal="center"/>
    </xf>
    <xf numFmtId="41" fontId="5" fillId="5" borderId="8" xfId="3" applyNumberFormat="1" applyFont="1" applyFill="1" applyBorder="1" applyAlignment="1">
      <alignment horizontal="center"/>
    </xf>
    <xf numFmtId="164" fontId="4" fillId="7" borderId="0" xfId="2" applyNumberFormat="1" applyFont="1" applyFill="1" applyBorder="1" applyAlignment="1" applyProtection="1">
      <alignment horizontal="right"/>
    </xf>
    <xf numFmtId="164" fontId="4" fillId="7" borderId="7" xfId="2" applyNumberFormat="1" applyFont="1" applyFill="1" applyBorder="1" applyAlignment="1" applyProtection="1">
      <alignment horizontal="right"/>
    </xf>
    <xf numFmtId="165" fontId="4" fillId="3" borderId="0" xfId="3" applyNumberFormat="1" applyFont="1" applyFill="1" applyAlignment="1">
      <alignment horizontal="center"/>
    </xf>
    <xf numFmtId="164" fontId="4" fillId="7" borderId="0" xfId="2" applyNumberFormat="1" applyFont="1" applyFill="1" applyBorder="1" applyAlignment="1" applyProtection="1">
      <alignment horizontal="center"/>
    </xf>
    <xf numFmtId="165" fontId="4" fillId="3" borderId="7" xfId="3" applyNumberFormat="1" applyFont="1" applyFill="1" applyBorder="1" applyAlignment="1">
      <alignment horizontal="center"/>
    </xf>
    <xf numFmtId="0" fontId="3" fillId="9" borderId="3" xfId="3" applyFont="1" applyFill="1" applyBorder="1"/>
    <xf numFmtId="165" fontId="3" fillId="9" borderId="2" xfId="3" applyNumberFormat="1" applyFont="1" applyFill="1" applyBorder="1" applyAlignment="1">
      <alignment horizontal="center"/>
    </xf>
    <xf numFmtId="165" fontId="3" fillId="9" borderId="1" xfId="3" applyNumberFormat="1" applyFont="1" applyFill="1" applyBorder="1" applyAlignment="1">
      <alignment horizontal="center"/>
    </xf>
    <xf numFmtId="0" fontId="16" fillId="7" borderId="0" xfId="3" applyFont="1" applyFill="1" applyAlignment="1">
      <alignment horizontal="center"/>
    </xf>
    <xf numFmtId="0" fontId="3" fillId="2" borderId="17" xfId="3" applyFont="1" applyFill="1" applyBorder="1" applyAlignment="1">
      <alignment horizontal="center" wrapText="1"/>
    </xf>
    <xf numFmtId="9" fontId="2" fillId="5" borderId="2" xfId="5" applyFont="1" applyFill="1" applyBorder="1" applyAlignment="1" applyProtection="1"/>
    <xf numFmtId="9" fontId="11" fillId="4" borderId="0" xfId="5" applyFont="1" applyFill="1" applyBorder="1" applyProtection="1"/>
    <xf numFmtId="165" fontId="4" fillId="3" borderId="0" xfId="5" applyNumberFormat="1" applyFont="1" applyFill="1" applyBorder="1" applyAlignment="1" applyProtection="1">
      <alignment horizontal="center"/>
    </xf>
    <xf numFmtId="9" fontId="7" fillId="0" borderId="10" xfId="5" applyFont="1" applyFill="1" applyBorder="1" applyAlignment="1" applyProtection="1">
      <alignment horizontal="center" wrapText="1"/>
    </xf>
    <xf numFmtId="166" fontId="7" fillId="0" borderId="9" xfId="1" applyNumberFormat="1" applyFont="1" applyFill="1" applyBorder="1" applyAlignment="1" applyProtection="1">
      <alignment horizontal="center" wrapText="1"/>
    </xf>
    <xf numFmtId="164" fontId="2" fillId="0" borderId="9" xfId="2" applyNumberFormat="1" applyFont="1" applyFill="1" applyBorder="1" applyProtection="1"/>
    <xf numFmtId="164" fontId="2" fillId="0" borderId="7" xfId="2" applyNumberFormat="1" applyFont="1" applyFill="1" applyBorder="1" applyProtection="1"/>
    <xf numFmtId="166" fontId="2" fillId="0" borderId="4" xfId="1" applyNumberFormat="1" applyFont="1" applyFill="1" applyBorder="1" applyProtection="1"/>
    <xf numFmtId="9" fontId="2" fillId="4" borderId="16" xfId="5" applyFont="1" applyFill="1" applyBorder="1" applyAlignment="1" applyProtection="1">
      <alignment horizontal="center"/>
    </xf>
    <xf numFmtId="42" fontId="1" fillId="0" borderId="19" xfId="2" applyNumberFormat="1" applyFont="1" applyFill="1" applyBorder="1" applyProtection="1"/>
    <xf numFmtId="42" fontId="2" fillId="0" borderId="19" xfId="2" applyNumberFormat="1" applyFont="1" applyFill="1" applyBorder="1" applyProtection="1"/>
    <xf numFmtId="42" fontId="1" fillId="0" borderId="21" xfId="2" applyNumberFormat="1" applyFont="1" applyFill="1" applyBorder="1" applyProtection="1"/>
    <xf numFmtId="42" fontId="2" fillId="0" borderId="21" xfId="2" applyNumberFormat="1" applyFont="1" applyFill="1" applyBorder="1" applyProtection="1"/>
    <xf numFmtId="42" fontId="1" fillId="0" borderId="18" xfId="2" applyNumberFormat="1" applyFont="1" applyFill="1" applyBorder="1" applyProtection="1"/>
    <xf numFmtId="42" fontId="2" fillId="4" borderId="22" xfId="2" applyNumberFormat="1" applyFont="1" applyFill="1" applyBorder="1" applyProtection="1"/>
    <xf numFmtId="42" fontId="2" fillId="4" borderId="23" xfId="2" applyNumberFormat="1" applyFont="1" applyFill="1" applyBorder="1" applyProtection="1"/>
    <xf numFmtId="42" fontId="1" fillId="0" borderId="20" xfId="2" applyNumberFormat="1" applyFont="1" applyFill="1" applyBorder="1" applyProtection="1"/>
    <xf numFmtId="42" fontId="2" fillId="4" borderId="16" xfId="2" applyNumberFormat="1" applyFont="1" applyFill="1" applyBorder="1" applyProtection="1"/>
    <xf numFmtId="42" fontId="2" fillId="4" borderId="43" xfId="2" applyNumberFormat="1" applyFont="1" applyFill="1" applyBorder="1" applyProtection="1"/>
    <xf numFmtId="42" fontId="3" fillId="4" borderId="2" xfId="2" applyNumberFormat="1" applyFont="1" applyFill="1" applyBorder="1" applyProtection="1"/>
    <xf numFmtId="42" fontId="3" fillId="4" borderId="1" xfId="2" applyNumberFormat="1" applyFont="1" applyFill="1" applyBorder="1" applyProtection="1"/>
    <xf numFmtId="42" fontId="1" fillId="0" borderId="12" xfId="2" applyNumberFormat="1" applyFont="1" applyFill="1" applyBorder="1" applyProtection="1"/>
    <xf numFmtId="49" fontId="3" fillId="0" borderId="12" xfId="3" applyNumberFormat="1" applyFont="1" applyBorder="1"/>
    <xf numFmtId="0" fontId="16" fillId="0" borderId="12" xfId="3" applyFont="1" applyBorder="1"/>
    <xf numFmtId="49" fontId="3" fillId="0" borderId="15" xfId="3" applyNumberFormat="1" applyFont="1" applyBorder="1"/>
    <xf numFmtId="0" fontId="16" fillId="0" borderId="15" xfId="3" applyFont="1" applyBorder="1"/>
    <xf numFmtId="42" fontId="4" fillId="7" borderId="0" xfId="2" applyNumberFormat="1" applyFont="1" applyFill="1" applyBorder="1" applyAlignment="1" applyProtection="1">
      <alignment horizontal="right"/>
    </xf>
    <xf numFmtId="42" fontId="4" fillId="7" borderId="7" xfId="2" applyNumberFormat="1" applyFont="1" applyFill="1" applyBorder="1" applyAlignment="1" applyProtection="1">
      <alignment horizontal="right"/>
    </xf>
    <xf numFmtId="42" fontId="4" fillId="3" borderId="0" xfId="2" applyNumberFormat="1" applyFont="1" applyFill="1" applyBorder="1" applyAlignment="1" applyProtection="1">
      <alignment horizontal="center"/>
    </xf>
    <xf numFmtId="42" fontId="4" fillId="7" borderId="0" xfId="2" applyNumberFormat="1" applyFont="1" applyFill="1" applyBorder="1" applyAlignment="1" applyProtection="1">
      <alignment horizontal="center"/>
    </xf>
    <xf numFmtId="42" fontId="3" fillId="9" borderId="2" xfId="2" applyNumberFormat="1" applyFont="1" applyFill="1" applyBorder="1" applyAlignment="1" applyProtection="1">
      <alignment horizontal="center"/>
    </xf>
    <xf numFmtId="165" fontId="4" fillId="7" borderId="0" xfId="3" applyNumberFormat="1" applyFont="1" applyFill="1" applyAlignment="1">
      <alignment horizontal="center"/>
    </xf>
    <xf numFmtId="0" fontId="20" fillId="0" borderId="0" xfId="3" applyFont="1"/>
    <xf numFmtId="0" fontId="21" fillId="0" borderId="0" xfId="3" applyFont="1"/>
    <xf numFmtId="0" fontId="22" fillId="0" borderId="0" xfId="3" applyFont="1" applyAlignment="1">
      <alignment horizontal="center"/>
    </xf>
    <xf numFmtId="0" fontId="23" fillId="8" borderId="17" xfId="3" applyFont="1" applyFill="1" applyBorder="1" applyAlignment="1">
      <alignment horizontal="center" vertical="center" wrapText="1"/>
    </xf>
    <xf numFmtId="0" fontId="23" fillId="8" borderId="1" xfId="3" applyFont="1" applyFill="1" applyBorder="1" applyAlignment="1">
      <alignment horizontal="center" vertical="center" wrapText="1"/>
    </xf>
    <xf numFmtId="166" fontId="2" fillId="0" borderId="7" xfId="1" applyNumberFormat="1" applyFont="1" applyFill="1" applyBorder="1" applyProtection="1"/>
    <xf numFmtId="166" fontId="7" fillId="0" borderId="7" xfId="1" applyNumberFormat="1" applyFont="1" applyFill="1" applyBorder="1" applyAlignment="1" applyProtection="1">
      <alignment horizontal="center" wrapText="1"/>
    </xf>
    <xf numFmtId="164" fontId="1" fillId="0" borderId="10" xfId="2" applyNumberFormat="1" applyFont="1" applyFill="1" applyBorder="1" applyProtection="1"/>
    <xf numFmtId="49" fontId="1" fillId="0" borderId="10" xfId="2" applyNumberFormat="1" applyFont="1" applyFill="1" applyBorder="1" applyAlignment="1" applyProtection="1">
      <alignment horizontal="left"/>
    </xf>
    <xf numFmtId="9" fontId="2" fillId="5" borderId="5" xfId="5" applyFont="1" applyFill="1" applyBorder="1" applyAlignment="1" applyProtection="1"/>
    <xf numFmtId="1" fontId="4" fillId="3" borderId="0" xfId="3" applyNumberFormat="1" applyFont="1" applyFill="1" applyAlignment="1">
      <alignment horizontal="center"/>
    </xf>
    <xf numFmtId="0" fontId="13" fillId="0" borderId="32" xfId="3" applyFont="1" applyBorder="1" applyAlignment="1">
      <alignment horizontal="center"/>
    </xf>
    <xf numFmtId="42" fontId="1" fillId="11" borderId="19" xfId="2" applyNumberFormat="1" applyFont="1" applyFill="1" applyBorder="1" applyProtection="1"/>
    <xf numFmtId="42" fontId="1" fillId="11" borderId="20" xfId="2" applyNumberFormat="1" applyFont="1" applyFill="1" applyBorder="1" applyProtection="1"/>
    <xf numFmtId="49" fontId="1" fillId="11" borderId="29" xfId="5" applyNumberFormat="1" applyFont="1" applyFill="1" applyBorder="1" applyAlignment="1" applyProtection="1">
      <alignment horizontal="left" vertical="top" wrapText="1"/>
    </xf>
    <xf numFmtId="49" fontId="1" fillId="11" borderId="39" xfId="5" applyNumberFormat="1" applyFont="1" applyFill="1" applyBorder="1" applyAlignment="1" applyProtection="1">
      <alignment horizontal="left" vertical="top" wrapText="1"/>
    </xf>
    <xf numFmtId="49" fontId="1" fillId="11" borderId="34" xfId="5" applyNumberFormat="1" applyFont="1" applyFill="1" applyBorder="1" applyAlignment="1" applyProtection="1">
      <alignment horizontal="left" vertical="top" wrapText="1"/>
    </xf>
    <xf numFmtId="49" fontId="1" fillId="11" borderId="37" xfId="5" applyNumberFormat="1" applyFont="1" applyFill="1" applyBorder="1" applyAlignment="1" applyProtection="1">
      <alignment horizontal="left" vertical="top" wrapText="1"/>
    </xf>
    <xf numFmtId="49" fontId="1" fillId="11" borderId="41" xfId="5" applyNumberFormat="1" applyFont="1" applyFill="1" applyBorder="1" applyAlignment="1" applyProtection="1">
      <alignment horizontal="left" vertical="top" wrapText="1"/>
    </xf>
    <xf numFmtId="49" fontId="1" fillId="11" borderId="42" xfId="5" applyNumberFormat="1" applyFont="1" applyFill="1" applyBorder="1" applyAlignment="1" applyProtection="1">
      <alignment horizontal="left" vertical="top" wrapText="1"/>
    </xf>
    <xf numFmtId="0" fontId="12" fillId="0" borderId="0" xfId="3" applyFont="1" applyAlignment="1">
      <alignment horizontal="center"/>
    </xf>
    <xf numFmtId="41" fontId="17" fillId="5" borderId="0" xfId="3" applyNumberFormat="1" applyFont="1" applyFill="1" applyAlignment="1">
      <alignment horizontal="center" wrapText="1"/>
    </xf>
    <xf numFmtId="41" fontId="17" fillId="5" borderId="7" xfId="3" applyNumberFormat="1" applyFont="1" applyFill="1" applyBorder="1" applyAlignment="1">
      <alignment horizontal="center" wrapText="1"/>
    </xf>
    <xf numFmtId="0" fontId="1" fillId="0" borderId="0" xfId="3" applyAlignment="1">
      <alignment horizontal="left" vertical="center" wrapText="1"/>
    </xf>
    <xf numFmtId="0" fontId="2" fillId="0" borderId="0" xfId="3" applyFont="1"/>
    <xf numFmtId="0" fontId="2" fillId="0" borderId="0" xfId="3" applyFont="1" applyAlignment="1">
      <alignment textRotation="90"/>
    </xf>
    <xf numFmtId="0" fontId="3" fillId="5" borderId="3" xfId="3" applyFont="1" applyFill="1" applyBorder="1"/>
    <xf numFmtId="0" fontId="2" fillId="5" borderId="2" xfId="3" applyFont="1" applyFill="1" applyBorder="1"/>
    <xf numFmtId="0" fontId="2" fillId="5" borderId="1" xfId="3" applyFont="1" applyFill="1" applyBorder="1"/>
    <xf numFmtId="0" fontId="1" fillId="0" borderId="8" xfId="3" applyBorder="1" applyAlignment="1">
      <alignment vertical="center"/>
    </xf>
    <xf numFmtId="0" fontId="1" fillId="0" borderId="0" xfId="3" applyAlignment="1">
      <alignment vertical="center"/>
    </xf>
    <xf numFmtId="0" fontId="2" fillId="0" borderId="7" xfId="3" applyFont="1" applyBorder="1"/>
    <xf numFmtId="0" fontId="1" fillId="0" borderId="7" xfId="3" applyBorder="1"/>
    <xf numFmtId="0" fontId="1" fillId="0" borderId="8" xfId="3" applyBorder="1" applyAlignment="1">
      <alignment horizontal="left" vertical="center" wrapText="1"/>
    </xf>
    <xf numFmtId="0" fontId="1" fillId="0" borderId="8" xfId="3" applyBorder="1"/>
    <xf numFmtId="0" fontId="1" fillId="0" borderId="11" xfId="3" applyBorder="1"/>
    <xf numFmtId="0" fontId="1" fillId="0" borderId="10" xfId="3" applyBorder="1"/>
    <xf numFmtId="0" fontId="7" fillId="0" borderId="10" xfId="3" applyFont="1" applyBorder="1" applyAlignment="1">
      <alignment horizontal="center" wrapText="1"/>
    </xf>
    <xf numFmtId="0" fontId="2" fillId="0" borderId="8" xfId="3" applyFont="1" applyBorder="1" applyAlignment="1">
      <alignment horizontal="left"/>
    </xf>
    <xf numFmtId="49" fontId="2" fillId="11" borderId="12" xfId="3" applyNumberFormat="1" applyFont="1" applyFill="1" applyBorder="1"/>
    <xf numFmtId="0" fontId="1" fillId="0" borderId="0" xfId="3" applyAlignment="1">
      <alignment horizontal="left" indent="1"/>
    </xf>
    <xf numFmtId="49" fontId="2" fillId="11" borderId="15" xfId="3" applyNumberFormat="1" applyFont="1" applyFill="1" applyBorder="1"/>
    <xf numFmtId="0" fontId="2" fillId="0" borderId="8" xfId="3" applyFont="1" applyBorder="1"/>
    <xf numFmtId="0" fontId="11" fillId="11" borderId="12" xfId="3" applyFont="1" applyFill="1" applyBorder="1"/>
    <xf numFmtId="42" fontId="1" fillId="6" borderId="12" xfId="2" applyNumberFormat="1" applyFont="1" applyFill="1" applyBorder="1" applyProtection="1"/>
    <xf numFmtId="0" fontId="2" fillId="0" borderId="0" xfId="3" applyFont="1" applyAlignment="1">
      <alignment horizontal="left" indent="1"/>
    </xf>
    <xf numFmtId="0" fontId="1" fillId="0" borderId="6" xfId="3" applyBorder="1"/>
    <xf numFmtId="0" fontId="1" fillId="0" borderId="5" xfId="3" applyBorder="1"/>
    <xf numFmtId="0" fontId="3" fillId="5" borderId="11" xfId="3" applyFont="1" applyFill="1" applyBorder="1"/>
    <xf numFmtId="0" fontId="2" fillId="5" borderId="10" xfId="3" applyFont="1" applyFill="1" applyBorder="1"/>
    <xf numFmtId="0" fontId="2" fillId="5" borderId="9" xfId="3" applyFont="1" applyFill="1" applyBorder="1"/>
    <xf numFmtId="0" fontId="4" fillId="5" borderId="8" xfId="3" applyFont="1" applyFill="1" applyBorder="1"/>
    <xf numFmtId="0" fontId="2" fillId="5" borderId="0" xfId="3" applyFont="1" applyFill="1"/>
    <xf numFmtId="0" fontId="2" fillId="5" borderId="7" xfId="3" applyFont="1" applyFill="1" applyBorder="1"/>
    <xf numFmtId="0" fontId="4" fillId="5" borderId="6" xfId="3" applyFont="1" applyFill="1" applyBorder="1"/>
    <xf numFmtId="0" fontId="2" fillId="5" borderId="5" xfId="3" applyFont="1" applyFill="1" applyBorder="1"/>
    <xf numFmtId="0" fontId="2" fillId="5" borderId="4" xfId="3" applyFont="1" applyFill="1" applyBorder="1"/>
    <xf numFmtId="0" fontId="2" fillId="0" borderId="8" xfId="3" applyFont="1" applyBorder="1" applyAlignment="1">
      <alignment horizontal="left" indent="4"/>
    </xf>
    <xf numFmtId="42" fontId="1" fillId="6" borderId="18" xfId="2" applyNumberFormat="1" applyFont="1" applyFill="1" applyBorder="1" applyProtection="1"/>
    <xf numFmtId="0" fontId="2" fillId="0" borderId="6" xfId="3" applyFont="1" applyBorder="1"/>
    <xf numFmtId="0" fontId="16" fillId="0" borderId="5" xfId="3" applyFont="1" applyBorder="1" applyAlignment="1">
      <alignment horizontal="center"/>
    </xf>
    <xf numFmtId="0" fontId="2" fillId="0" borderId="5" xfId="3" applyFont="1" applyBorder="1"/>
    <xf numFmtId="0" fontId="1" fillId="0" borderId="4" xfId="3" applyBorder="1"/>
    <xf numFmtId="0" fontId="2" fillId="0" borderId="10" xfId="3" applyFont="1" applyBorder="1"/>
    <xf numFmtId="49" fontId="1" fillId="0" borderId="10" xfId="3" applyNumberFormat="1" applyBorder="1" applyAlignment="1">
      <alignment horizontal="left"/>
    </xf>
    <xf numFmtId="49" fontId="1" fillId="0" borderId="0" xfId="3" applyNumberFormat="1" applyAlignment="1">
      <alignment horizontal="left"/>
    </xf>
    <xf numFmtId="49" fontId="1" fillId="0" borderId="5" xfId="3" applyNumberFormat="1" applyBorder="1" applyAlignment="1">
      <alignment horizontal="left"/>
    </xf>
    <xf numFmtId="0" fontId="3" fillId="5" borderId="6" xfId="3" applyFont="1" applyFill="1" applyBorder="1"/>
    <xf numFmtId="0" fontId="2" fillId="4" borderId="11" xfId="3" applyFont="1" applyFill="1" applyBorder="1" applyAlignment="1">
      <alignment wrapText="1"/>
    </xf>
    <xf numFmtId="0" fontId="2" fillId="4" borderId="10" xfId="3" applyFont="1" applyFill="1" applyBorder="1"/>
    <xf numFmtId="0" fontId="1" fillId="4" borderId="10" xfId="3" applyFill="1" applyBorder="1"/>
    <xf numFmtId="0" fontId="6" fillId="4" borderId="10" xfId="3" applyFont="1" applyFill="1" applyBorder="1" applyAlignment="1">
      <alignment horizontal="center"/>
    </xf>
    <xf numFmtId="0" fontId="11" fillId="4" borderId="8" xfId="3" applyFont="1" applyFill="1" applyBorder="1"/>
    <xf numFmtId="0" fontId="6" fillId="4" borderId="0" xfId="3" applyFont="1" applyFill="1"/>
    <xf numFmtId="0" fontId="11" fillId="4" borderId="0" xfId="3" applyFont="1" applyFill="1"/>
    <xf numFmtId="0" fontId="6" fillId="4" borderId="0" xfId="3" applyFont="1" applyFill="1" applyAlignment="1">
      <alignment horizontal="center"/>
    </xf>
    <xf numFmtId="0" fontId="11" fillId="0" borderId="0" xfId="3" applyFont="1"/>
    <xf numFmtId="0" fontId="7" fillId="0" borderId="8" xfId="3" applyFont="1" applyBorder="1" applyAlignment="1">
      <alignment wrapText="1"/>
    </xf>
    <xf numFmtId="0" fontId="7" fillId="0" borderId="0" xfId="3" applyFont="1" applyAlignment="1">
      <alignment wrapText="1"/>
    </xf>
    <xf numFmtId="0" fontId="7" fillId="0" borderId="0" xfId="3" applyFont="1" applyAlignment="1">
      <alignment horizontal="center" wrapText="1"/>
    </xf>
    <xf numFmtId="49" fontId="1" fillId="11" borderId="46" xfId="0" applyNumberFormat="1" applyFont="1" applyFill="1" applyBorder="1" applyAlignment="1">
      <alignment horizontal="left" vertical="top"/>
    </xf>
    <xf numFmtId="49" fontId="1" fillId="11" borderId="19" xfId="0" applyNumberFormat="1" applyFont="1" applyFill="1" applyBorder="1" applyAlignment="1">
      <alignment horizontal="left" vertical="top"/>
    </xf>
    <xf numFmtId="49" fontId="1" fillId="11" borderId="19" xfId="0" applyNumberFormat="1" applyFont="1" applyFill="1" applyBorder="1" applyAlignment="1">
      <alignment horizontal="center" vertical="top" shrinkToFit="1"/>
    </xf>
    <xf numFmtId="170" fontId="1" fillId="11" borderId="19" xfId="0" applyNumberFormat="1" applyFont="1" applyFill="1" applyBorder="1" applyAlignment="1">
      <alignment horizontal="center" vertical="top" shrinkToFit="1"/>
    </xf>
    <xf numFmtId="9" fontId="1" fillId="11" borderId="19" xfId="0" applyNumberFormat="1" applyFont="1" applyFill="1" applyBorder="1" applyAlignment="1">
      <alignment horizontal="center" vertical="top" shrinkToFit="1"/>
    </xf>
    <xf numFmtId="42" fontId="1" fillId="6" borderId="19" xfId="2" applyNumberFormat="1" applyFont="1" applyFill="1" applyBorder="1" applyProtection="1"/>
    <xf numFmtId="42" fontId="1" fillId="0" borderId="19" xfId="3" applyNumberFormat="1" applyBorder="1"/>
    <xf numFmtId="42" fontId="1" fillId="6" borderId="21" xfId="3" applyNumberFormat="1" applyFill="1" applyBorder="1"/>
    <xf numFmtId="9" fontId="1" fillId="11" borderId="20" xfId="0" applyNumberFormat="1" applyFont="1" applyFill="1" applyBorder="1" applyAlignment="1">
      <alignment horizontal="center" vertical="top" shrinkToFit="1"/>
    </xf>
    <xf numFmtId="49" fontId="1" fillId="11" borderId="20" xfId="0" applyNumberFormat="1" applyFont="1" applyFill="1" applyBorder="1" applyAlignment="1">
      <alignment horizontal="center" vertical="top" shrinkToFit="1"/>
    </xf>
    <xf numFmtId="170" fontId="1" fillId="11" borderId="20" xfId="0" applyNumberFormat="1" applyFont="1" applyFill="1" applyBorder="1" applyAlignment="1">
      <alignment horizontal="center" vertical="top" shrinkToFit="1"/>
    </xf>
    <xf numFmtId="0" fontId="2" fillId="4" borderId="47" xfId="3" applyFont="1" applyFill="1" applyBorder="1" applyAlignment="1">
      <alignment horizontal="left"/>
    </xf>
    <xf numFmtId="0" fontId="2" fillId="4" borderId="22" xfId="3" applyFont="1" applyFill="1" applyBorder="1" applyAlignment="1">
      <alignment horizontal="right"/>
    </xf>
    <xf numFmtId="0" fontId="2" fillId="4" borderId="11" xfId="3" applyFont="1" applyFill="1" applyBorder="1"/>
    <xf numFmtId="0" fontId="10" fillId="0" borderId="8" xfId="3" applyFont="1" applyBorder="1" applyAlignment="1">
      <alignment wrapText="1"/>
    </xf>
    <xf numFmtId="0" fontId="10" fillId="0" borderId="0" xfId="3" applyFont="1" applyAlignment="1">
      <alignment wrapText="1"/>
    </xf>
    <xf numFmtId="0" fontId="10" fillId="0" borderId="0" xfId="3" applyFont="1" applyAlignment="1">
      <alignment horizontal="center" wrapText="1"/>
    </xf>
    <xf numFmtId="49" fontId="1" fillId="11" borderId="27" xfId="0" applyNumberFormat="1" applyFont="1" applyFill="1" applyBorder="1" applyAlignment="1">
      <alignment horizontal="left" vertical="top"/>
    </xf>
    <xf numFmtId="49" fontId="1" fillId="11" borderId="29" xfId="0" applyNumberFormat="1" applyFont="1" applyFill="1" applyBorder="1" applyAlignment="1">
      <alignment horizontal="left" vertical="top" shrinkToFit="1"/>
    </xf>
    <xf numFmtId="49" fontId="1" fillId="11" borderId="29" xfId="3" applyNumberFormat="1" applyFill="1" applyBorder="1" applyAlignment="1">
      <alignment horizontal="left" vertical="top" wrapText="1"/>
    </xf>
    <xf numFmtId="49" fontId="1" fillId="11" borderId="24" xfId="3" applyNumberFormat="1" applyFill="1" applyBorder="1" applyAlignment="1">
      <alignment horizontal="left" vertical="top" wrapText="1"/>
    </xf>
    <xf numFmtId="0" fontId="1" fillId="0" borderId="0" xfId="3" applyAlignment="1">
      <alignment horizontal="left" vertical="top" wrapText="1"/>
    </xf>
    <xf numFmtId="42" fontId="1" fillId="6" borderId="21" xfId="2" applyNumberFormat="1" applyFont="1" applyFill="1" applyBorder="1" applyProtection="1"/>
    <xf numFmtId="49" fontId="1" fillId="11" borderId="27" xfId="3" applyNumberFormat="1" applyFill="1" applyBorder="1" applyAlignment="1">
      <alignment horizontal="left" vertical="top"/>
    </xf>
    <xf numFmtId="42" fontId="1" fillId="6" borderId="26" xfId="2" applyNumberFormat="1" applyFont="1" applyFill="1" applyBorder="1" applyProtection="1"/>
    <xf numFmtId="49" fontId="1" fillId="11" borderId="27" xfId="3" applyNumberFormat="1" applyFill="1" applyBorder="1" applyAlignment="1">
      <alignment horizontal="left" vertical="top" wrapText="1"/>
    </xf>
    <xf numFmtId="49" fontId="1" fillId="11" borderId="39" xfId="3" applyNumberFormat="1" applyFill="1" applyBorder="1" applyAlignment="1">
      <alignment horizontal="left" vertical="top" wrapText="1"/>
    </xf>
    <xf numFmtId="49" fontId="1" fillId="11" borderId="28" xfId="3" applyNumberFormat="1" applyFill="1" applyBorder="1" applyAlignment="1">
      <alignment horizontal="left" vertical="top" wrapText="1"/>
    </xf>
    <xf numFmtId="0" fontId="2" fillId="4" borderId="36" xfId="3" applyFont="1" applyFill="1" applyBorder="1" applyAlignment="1">
      <alignment horizontal="left"/>
    </xf>
    <xf numFmtId="0" fontId="2" fillId="4" borderId="16" xfId="3" applyFont="1" applyFill="1" applyBorder="1" applyAlignment="1">
      <alignment horizontal="right"/>
    </xf>
    <xf numFmtId="0" fontId="2" fillId="4" borderId="22" xfId="3" applyFont="1" applyFill="1" applyBorder="1" applyAlignment="1">
      <alignment horizontal="center"/>
    </xf>
    <xf numFmtId="49" fontId="1" fillId="11" borderId="45" xfId="0" applyNumberFormat="1" applyFont="1" applyFill="1" applyBorder="1" applyAlignment="1">
      <alignment horizontal="left" vertical="top"/>
    </xf>
    <xf numFmtId="49" fontId="1" fillId="11" borderId="34" xfId="0" applyNumberFormat="1" applyFont="1" applyFill="1" applyBorder="1" applyAlignment="1">
      <alignment horizontal="left" vertical="top" shrinkToFit="1"/>
    </xf>
    <xf numFmtId="49" fontId="1" fillId="11" borderId="34" xfId="3" applyNumberFormat="1" applyFill="1" applyBorder="1" applyAlignment="1">
      <alignment horizontal="left" vertical="top" wrapText="1"/>
    </xf>
    <xf numFmtId="49" fontId="1" fillId="11" borderId="35" xfId="3" applyNumberFormat="1" applyFill="1" applyBorder="1" applyAlignment="1">
      <alignment horizontal="left" vertical="top" wrapText="1"/>
    </xf>
    <xf numFmtId="49" fontId="1" fillId="11" borderId="45" xfId="3" applyNumberFormat="1" applyFill="1" applyBorder="1" applyAlignment="1">
      <alignment horizontal="left" vertical="top"/>
    </xf>
    <xf numFmtId="42" fontId="1" fillId="6" borderId="20" xfId="2" applyNumberFormat="1" applyFont="1" applyFill="1" applyBorder="1" applyProtection="1"/>
    <xf numFmtId="49" fontId="1" fillId="11" borderId="37" xfId="3" applyNumberFormat="1" applyFill="1" applyBorder="1" applyAlignment="1">
      <alignment horizontal="left" vertical="top" wrapText="1"/>
    </xf>
    <xf numFmtId="49" fontId="1" fillId="11" borderId="38" xfId="3" applyNumberFormat="1" applyFill="1" applyBorder="1" applyAlignment="1">
      <alignment horizontal="left" vertical="top" wrapText="1"/>
    </xf>
    <xf numFmtId="49" fontId="1" fillId="11" borderId="56" xfId="3" applyNumberFormat="1" applyFill="1" applyBorder="1" applyAlignment="1">
      <alignment horizontal="left" vertical="top"/>
    </xf>
    <xf numFmtId="0" fontId="11" fillId="4" borderId="0" xfId="3" applyFont="1" applyFill="1" applyAlignment="1">
      <alignment wrapText="1"/>
    </xf>
    <xf numFmtId="0" fontId="11" fillId="4" borderId="7" xfId="3" applyFont="1" applyFill="1" applyBorder="1"/>
    <xf numFmtId="0" fontId="6" fillId="4" borderId="8" xfId="3" applyFont="1" applyFill="1" applyBorder="1" applyAlignment="1">
      <alignment horizontal="left" indent="1"/>
    </xf>
    <xf numFmtId="0" fontId="31" fillId="4" borderId="8" xfId="3" applyFont="1" applyFill="1" applyBorder="1" applyAlignment="1">
      <alignment horizontal="left" indent="1"/>
    </xf>
    <xf numFmtId="49" fontId="1" fillId="11" borderId="44" xfId="0" applyNumberFormat="1" applyFont="1" applyFill="1" applyBorder="1" applyAlignment="1">
      <alignment horizontal="left" vertical="top" shrinkToFit="1"/>
    </xf>
    <xf numFmtId="49" fontId="1" fillId="11" borderId="40" xfId="0" applyNumberFormat="1" applyFont="1" applyFill="1" applyBorder="1" applyAlignment="1">
      <alignment horizontal="left" vertical="top" shrinkToFit="1"/>
    </xf>
    <xf numFmtId="0" fontId="15" fillId="0" borderId="0" xfId="3" applyFont="1" applyAlignment="1">
      <alignment horizontal="left" vertical="top" wrapText="1"/>
    </xf>
    <xf numFmtId="169" fontId="15" fillId="0" borderId="0" xfId="3" applyNumberFormat="1" applyFont="1" applyAlignment="1">
      <alignment horizontal="left" vertical="top" wrapText="1"/>
    </xf>
    <xf numFmtId="49" fontId="1" fillId="11" borderId="44" xfId="3" applyNumberFormat="1" applyFill="1" applyBorder="1" applyAlignment="1">
      <alignment horizontal="left" vertical="top" wrapText="1"/>
    </xf>
    <xf numFmtId="42" fontId="1" fillId="6" borderId="25" xfId="2" applyNumberFormat="1" applyFont="1" applyFill="1" applyBorder="1" applyProtection="1"/>
    <xf numFmtId="10" fontId="1" fillId="0" borderId="5" xfId="5" applyNumberFormat="1" applyBorder="1" applyProtection="1"/>
    <xf numFmtId="0" fontId="2" fillId="4" borderId="16" xfId="3" applyFont="1" applyFill="1" applyBorder="1" applyAlignment="1">
      <alignment horizontal="center"/>
    </xf>
    <xf numFmtId="0" fontId="3" fillId="4" borderId="3" xfId="3" applyFont="1" applyFill="1" applyBorder="1" applyAlignment="1">
      <alignment horizontal="right"/>
    </xf>
    <xf numFmtId="0" fontId="3" fillId="4" borderId="2" xfId="3" applyFont="1" applyFill="1" applyBorder="1" applyAlignment="1">
      <alignment horizontal="right"/>
    </xf>
    <xf numFmtId="0" fontId="3" fillId="4" borderId="2" xfId="3" applyFont="1" applyFill="1" applyBorder="1" applyAlignment="1">
      <alignment horizontal="left"/>
    </xf>
    <xf numFmtId="0" fontId="3" fillId="4" borderId="2" xfId="3" applyFont="1" applyFill="1" applyBorder="1" applyAlignment="1">
      <alignment horizontal="center"/>
    </xf>
    <xf numFmtId="0" fontId="12" fillId="0" borderId="0" xfId="3" applyFont="1" applyAlignment="1">
      <alignment horizontal="left" vertical="center"/>
    </xf>
    <xf numFmtId="0" fontId="2" fillId="0" borderId="0" xfId="3" applyFont="1" applyAlignment="1">
      <alignment vertical="center" wrapText="1"/>
    </xf>
    <xf numFmtId="0" fontId="2" fillId="0" borderId="0" xfId="3" applyFont="1" applyAlignment="1">
      <alignment horizontal="left" vertical="center"/>
    </xf>
    <xf numFmtId="0" fontId="2" fillId="0" borderId="0" xfId="3" applyFont="1" applyAlignment="1">
      <alignment horizontal="center" vertical="center" wrapText="1"/>
    </xf>
    <xf numFmtId="0" fontId="1" fillId="0" borderId="0" xfId="3" applyAlignment="1">
      <alignment vertical="center" wrapText="1"/>
    </xf>
    <xf numFmtId="0" fontId="12" fillId="0" borderId="0" xfId="3" applyFont="1" applyAlignment="1">
      <alignment horizontal="left" vertical="center" wrapText="1"/>
    </xf>
    <xf numFmtId="0" fontId="12" fillId="0" borderId="0" xfId="3" applyFont="1" applyAlignment="1">
      <alignment horizontal="center" vertical="center" wrapText="1"/>
    </xf>
    <xf numFmtId="0" fontId="3" fillId="0" borderId="0" xfId="3" applyFont="1" applyAlignment="1">
      <alignment horizontal="left" vertical="center"/>
    </xf>
    <xf numFmtId="0" fontId="4" fillId="0" borderId="0" xfId="3" applyFont="1" applyAlignment="1">
      <alignment vertical="center"/>
    </xf>
    <xf numFmtId="0" fontId="29" fillId="0" borderId="0" xfId="3" applyFont="1" applyAlignment="1">
      <alignment vertical="center" wrapText="1"/>
    </xf>
    <xf numFmtId="0" fontId="29" fillId="0" borderId="0" xfId="3" applyFont="1" applyAlignment="1">
      <alignment vertical="center"/>
    </xf>
    <xf numFmtId="0" fontId="4" fillId="0" borderId="0" xfId="3" applyFont="1" applyAlignment="1">
      <alignment vertical="center" wrapText="1"/>
    </xf>
    <xf numFmtId="0" fontId="18" fillId="4" borderId="14" xfId="3" applyFont="1" applyFill="1" applyBorder="1" applyAlignment="1">
      <alignment horizontal="left" vertical="center" wrapText="1"/>
    </xf>
    <xf numFmtId="0" fontId="18" fillId="4" borderId="14" xfId="3" applyFont="1" applyFill="1" applyBorder="1" applyAlignment="1">
      <alignment horizontal="center" vertical="center" wrapText="1"/>
    </xf>
    <xf numFmtId="0" fontId="4" fillId="0" borderId="14" xfId="0" applyFont="1" applyBorder="1" applyAlignment="1">
      <alignment horizontal="right" vertical="center"/>
    </xf>
    <xf numFmtId="1" fontId="4" fillId="11" borderId="14" xfId="3" applyNumberFormat="1" applyFont="1" applyFill="1" applyBorder="1" applyAlignment="1">
      <alignment horizontal="center" vertical="center" wrapText="1"/>
    </xf>
    <xf numFmtId="1" fontId="4" fillId="6" borderId="14" xfId="3" applyNumberFormat="1" applyFont="1" applyFill="1" applyBorder="1" applyAlignment="1">
      <alignment horizontal="center" vertical="center" wrapText="1"/>
    </xf>
    <xf numFmtId="0" fontId="4" fillId="0" borderId="0" xfId="3" applyFont="1" applyAlignment="1">
      <alignment horizontal="right" vertical="center"/>
    </xf>
    <xf numFmtId="0" fontId="4" fillId="0" borderId="0" xfId="3" applyFont="1" applyAlignment="1">
      <alignment horizontal="center" vertical="center" wrapText="1"/>
    </xf>
    <xf numFmtId="0" fontId="3" fillId="0" borderId="14" xfId="0" applyFont="1" applyBorder="1" applyAlignment="1">
      <alignment horizontal="right" vertical="center"/>
    </xf>
    <xf numFmtId="1" fontId="3" fillId="0" borderId="14" xfId="3" applyNumberFormat="1" applyFont="1" applyBorder="1" applyAlignment="1">
      <alignment horizontal="center" vertical="center" wrapText="1"/>
    </xf>
    <xf numFmtId="0" fontId="19" fillId="0" borderId="14" xfId="3" applyFont="1" applyBorder="1" applyAlignment="1">
      <alignment horizontal="right" vertical="center"/>
    </xf>
    <xf numFmtId="1" fontId="19" fillId="6" borderId="14" xfId="3" applyNumberFormat="1" applyFont="1" applyFill="1" applyBorder="1" applyAlignment="1">
      <alignment vertical="center" wrapText="1"/>
    </xf>
    <xf numFmtId="0" fontId="19" fillId="0" borderId="14" xfId="3" quotePrefix="1" applyFont="1" applyBorder="1" applyAlignment="1">
      <alignment horizontal="right" vertical="center"/>
    </xf>
    <xf numFmtId="1" fontId="19" fillId="6" borderId="14" xfId="3" quotePrefix="1" applyNumberFormat="1" applyFont="1" applyFill="1" applyBorder="1" applyAlignment="1">
      <alignment vertical="center" wrapText="1"/>
    </xf>
    <xf numFmtId="0" fontId="18" fillId="0" borderId="14" xfId="3" applyFont="1" applyBorder="1" applyAlignment="1">
      <alignment horizontal="right" vertical="center"/>
    </xf>
    <xf numFmtId="1" fontId="18" fillId="0" borderId="14" xfId="3" applyNumberFormat="1" applyFont="1" applyBorder="1" applyAlignment="1">
      <alignment horizontal="center" vertical="center" wrapText="1"/>
    </xf>
    <xf numFmtId="0" fontId="18" fillId="14" borderId="31" xfId="3" applyFont="1" applyFill="1" applyBorder="1" applyAlignment="1">
      <alignment horizontal="left" vertical="center" wrapText="1"/>
    </xf>
    <xf numFmtId="0" fontId="18" fillId="14" borderId="14" xfId="3" applyFont="1" applyFill="1" applyBorder="1" applyAlignment="1">
      <alignment horizontal="center" vertical="center" wrapText="1"/>
    </xf>
    <xf numFmtId="1" fontId="19" fillId="6" borderId="14" xfId="1" applyNumberFormat="1" applyFont="1" applyFill="1" applyBorder="1" applyAlignment="1" applyProtection="1">
      <alignment vertical="center" wrapText="1"/>
    </xf>
    <xf numFmtId="43" fontId="19" fillId="6" borderId="14" xfId="1" applyFont="1" applyFill="1" applyBorder="1" applyAlignment="1" applyProtection="1">
      <alignment vertical="center" wrapText="1"/>
    </xf>
    <xf numFmtId="37" fontId="19" fillId="6" borderId="14" xfId="1" applyNumberFormat="1" applyFont="1" applyFill="1" applyBorder="1" applyAlignment="1" applyProtection="1">
      <alignment vertical="center" wrapText="1"/>
    </xf>
    <xf numFmtId="1" fontId="19" fillId="6" borderId="14" xfId="1" quotePrefix="1" applyNumberFormat="1" applyFont="1" applyFill="1" applyBorder="1" applyAlignment="1" applyProtection="1">
      <alignment vertical="center" wrapText="1"/>
    </xf>
    <xf numFmtId="37" fontId="19" fillId="6" borderId="14" xfId="1" quotePrefix="1" applyNumberFormat="1" applyFont="1" applyFill="1" applyBorder="1" applyAlignment="1" applyProtection="1">
      <alignment vertical="center" wrapText="1"/>
    </xf>
    <xf numFmtId="1" fontId="18" fillId="6" borderId="14" xfId="1" applyNumberFormat="1" applyFont="1" applyFill="1" applyBorder="1" applyAlignment="1" applyProtection="1">
      <alignment vertical="center"/>
    </xf>
    <xf numFmtId="43" fontId="19" fillId="6" borderId="14" xfId="1" quotePrefix="1" applyFont="1" applyFill="1" applyBorder="1" applyAlignment="1" applyProtection="1">
      <alignment vertical="center" wrapText="1"/>
    </xf>
    <xf numFmtId="0" fontId="1" fillId="0" borderId="0" xfId="3" applyAlignment="1">
      <alignment horizontal="center" vertical="center"/>
    </xf>
    <xf numFmtId="0" fontId="1" fillId="0" borderId="0" xfId="3" applyAlignment="1">
      <alignment horizontal="center" vertical="center" wrapText="1"/>
    </xf>
    <xf numFmtId="0" fontId="2" fillId="0" borderId="0" xfId="3" applyFont="1" applyAlignment="1">
      <alignment horizontal="center" vertical="center" textRotation="90" wrapText="1"/>
    </xf>
    <xf numFmtId="0" fontId="1" fillId="0" borderId="0" xfId="0" applyFont="1"/>
    <xf numFmtId="0" fontId="33" fillId="5" borderId="3" xfId="3" applyFont="1" applyFill="1" applyBorder="1"/>
    <xf numFmtId="49" fontId="2" fillId="0" borderId="0" xfId="3" applyNumberFormat="1" applyFont="1" applyAlignment="1">
      <alignment horizontal="center"/>
    </xf>
    <xf numFmtId="0" fontId="4" fillId="0" borderId="11" xfId="3" applyFont="1" applyBorder="1" applyAlignment="1">
      <alignment vertical="center"/>
    </xf>
    <xf numFmtId="0" fontId="4" fillId="0" borderId="10" xfId="3" applyFont="1" applyBorder="1" applyAlignment="1">
      <alignment vertical="center" wrapText="1"/>
    </xf>
    <xf numFmtId="0" fontId="4" fillId="0" borderId="9" xfId="3" applyFont="1" applyBorder="1" applyAlignment="1">
      <alignment vertical="center" wrapText="1"/>
    </xf>
    <xf numFmtId="0" fontId="4" fillId="0" borderId="5" xfId="3" applyFont="1" applyBorder="1" applyAlignment="1">
      <alignment vertical="top" wrapText="1"/>
    </xf>
    <xf numFmtId="0" fontId="4" fillId="0" borderId="4" xfId="3" applyFont="1" applyBorder="1" applyAlignment="1">
      <alignment vertical="top" wrapText="1"/>
    </xf>
    <xf numFmtId="0" fontId="4" fillId="0" borderId="0" xfId="3" applyFont="1" applyAlignment="1">
      <alignment horizontal="left" vertical="top" wrapText="1"/>
    </xf>
    <xf numFmtId="0" fontId="26" fillId="5" borderId="14" xfId="0" applyFont="1" applyFill="1" applyBorder="1" applyAlignment="1">
      <alignment horizontal="center" vertical="center" wrapText="1"/>
    </xf>
    <xf numFmtId="0" fontId="26" fillId="5" borderId="32" xfId="0" applyFont="1" applyFill="1" applyBorder="1" applyAlignment="1">
      <alignment horizontal="center" vertical="center" wrapText="1"/>
    </xf>
    <xf numFmtId="0" fontId="26" fillId="5" borderId="48" xfId="0" applyFont="1" applyFill="1" applyBorder="1" applyAlignment="1">
      <alignment horizontal="center" vertical="center" wrapText="1"/>
    </xf>
    <xf numFmtId="0" fontId="26" fillId="5" borderId="49" xfId="0" applyFont="1" applyFill="1" applyBorder="1" applyAlignment="1">
      <alignment horizontal="center" vertical="center" wrapText="1"/>
    </xf>
    <xf numFmtId="0" fontId="26" fillId="5" borderId="54" xfId="0" applyFont="1" applyFill="1" applyBorder="1" applyAlignment="1">
      <alignment horizontal="center" vertical="center" wrapText="1"/>
    </xf>
    <xf numFmtId="0" fontId="28" fillId="0" borderId="0" xfId="0" applyFont="1" applyAlignment="1">
      <alignment horizontal="justify" vertical="center"/>
    </xf>
    <xf numFmtId="0" fontId="9" fillId="12" borderId="14" xfId="0" applyFont="1" applyFill="1" applyBorder="1"/>
    <xf numFmtId="0" fontId="9" fillId="12" borderId="32" xfId="0" applyFont="1" applyFill="1" applyBorder="1"/>
    <xf numFmtId="0" fontId="9" fillId="12" borderId="50" xfId="0" applyFont="1" applyFill="1" applyBorder="1"/>
    <xf numFmtId="0" fontId="9" fillId="12" borderId="51" xfId="0" applyFont="1" applyFill="1" applyBorder="1"/>
    <xf numFmtId="0" fontId="27" fillId="15" borderId="30" xfId="0" applyFont="1" applyFill="1" applyBorder="1" applyAlignment="1">
      <alignment horizontal="center" vertical="center" wrapText="1"/>
    </xf>
    <xf numFmtId="0" fontId="0" fillId="6" borderId="50" xfId="0" applyFill="1" applyBorder="1" applyAlignment="1">
      <alignment horizontal="center"/>
    </xf>
    <xf numFmtId="0" fontId="1" fillId="6" borderId="51" xfId="0" applyFont="1" applyFill="1" applyBorder="1" applyAlignment="1">
      <alignment wrapText="1"/>
    </xf>
    <xf numFmtId="0" fontId="0" fillId="6" borderId="50" xfId="0" applyFill="1" applyBorder="1"/>
    <xf numFmtId="0" fontId="0" fillId="6" borderId="14" xfId="0" applyFill="1" applyBorder="1"/>
    <xf numFmtId="0" fontId="0" fillId="11" borderId="51" xfId="0" applyFill="1" applyBorder="1"/>
    <xf numFmtId="0" fontId="27" fillId="15" borderId="33" xfId="0" applyFont="1" applyFill="1" applyBorder="1" applyAlignment="1">
      <alignment horizontal="center" vertical="center" wrapText="1"/>
    </xf>
    <xf numFmtId="0" fontId="27" fillId="15" borderId="57" xfId="0" applyFont="1" applyFill="1" applyBorder="1" applyAlignment="1">
      <alignment horizontal="center" vertical="center" wrapText="1"/>
    </xf>
    <xf numFmtId="0" fontId="1" fillId="6" borderId="51" xfId="0" applyFont="1" applyFill="1" applyBorder="1"/>
    <xf numFmtId="0" fontId="0" fillId="6" borderId="51" xfId="0" applyFill="1" applyBorder="1"/>
    <xf numFmtId="0" fontId="27" fillId="15" borderId="0" xfId="0" applyFont="1" applyFill="1" applyAlignment="1">
      <alignment horizontal="center" vertical="center" wrapText="1"/>
    </xf>
    <xf numFmtId="0" fontId="27" fillId="15" borderId="30" xfId="0" applyFont="1" applyFill="1" applyBorder="1" applyAlignment="1">
      <alignment horizontal="center" vertical="center"/>
    </xf>
    <xf numFmtId="0" fontId="27" fillId="13" borderId="14" xfId="0" applyFont="1" applyFill="1" applyBorder="1" applyAlignment="1">
      <alignment horizontal="center" vertical="center" wrapText="1"/>
    </xf>
    <xf numFmtId="0" fontId="27" fillId="16" borderId="14" xfId="0" applyFont="1" applyFill="1" applyBorder="1" applyAlignment="1">
      <alignment horizontal="center" vertical="center" wrapText="1"/>
    </xf>
    <xf numFmtId="0" fontId="0" fillId="13" borderId="51" xfId="0" applyFill="1" applyBorder="1"/>
    <xf numFmtId="0" fontId="0" fillId="6" borderId="52" xfId="0" applyFill="1" applyBorder="1" applyAlignment="1">
      <alignment horizontal="center"/>
    </xf>
    <xf numFmtId="0" fontId="1" fillId="6" borderId="53" xfId="0" applyFont="1" applyFill="1" applyBorder="1" applyAlignment="1">
      <alignment wrapText="1"/>
    </xf>
    <xf numFmtId="0" fontId="0" fillId="6" borderId="52" xfId="0" applyFill="1" applyBorder="1"/>
    <xf numFmtId="0" fontId="0" fillId="6" borderId="55" xfId="0" applyFill="1" applyBorder="1"/>
    <xf numFmtId="0" fontId="0" fillId="13" borderId="53" xfId="0" applyFill="1" applyBorder="1"/>
    <xf numFmtId="0" fontId="2" fillId="0" borderId="0" xfId="0" applyFont="1"/>
    <xf numFmtId="0" fontId="1" fillId="0" borderId="0" xfId="0" applyFont="1" applyAlignment="1">
      <alignment wrapText="1"/>
    </xf>
    <xf numFmtId="0" fontId="1" fillId="0" borderId="0" xfId="3" applyAlignment="1">
      <alignment horizontal="left" vertical="center" wrapText="1"/>
    </xf>
    <xf numFmtId="0" fontId="12" fillId="0" borderId="0" xfId="3" applyFont="1" applyAlignment="1">
      <alignment horizontal="center"/>
    </xf>
    <xf numFmtId="0" fontId="14" fillId="10" borderId="0" xfId="3" applyFont="1" applyFill="1" applyAlignment="1">
      <alignment horizontal="left" vertical="center" wrapText="1"/>
    </xf>
    <xf numFmtId="0" fontId="1" fillId="0" borderId="6" xfId="3" applyBorder="1" applyAlignment="1">
      <alignment horizontal="left" vertical="center" wrapText="1"/>
    </xf>
    <xf numFmtId="0" fontId="1" fillId="0" borderId="5" xfId="3" applyBorder="1" applyAlignment="1">
      <alignment horizontal="left" vertical="center" wrapText="1"/>
    </xf>
    <xf numFmtId="0" fontId="1" fillId="0" borderId="4" xfId="3" applyBorder="1" applyAlignment="1">
      <alignment horizontal="left" vertical="center" wrapText="1"/>
    </xf>
    <xf numFmtId="0" fontId="2" fillId="0" borderId="11" xfId="3" applyFont="1" applyBorder="1" applyAlignment="1">
      <alignment horizontal="center" vertical="center"/>
    </xf>
    <xf numFmtId="0" fontId="2" fillId="0" borderId="10" xfId="3" applyFont="1" applyBorder="1" applyAlignment="1">
      <alignment horizontal="center" vertical="center"/>
    </xf>
    <xf numFmtId="0" fontId="2" fillId="0" borderId="9" xfId="3" applyFont="1" applyBorder="1" applyAlignment="1">
      <alignment horizontal="center" vertical="center"/>
    </xf>
    <xf numFmtId="0" fontId="2" fillId="0" borderId="6" xfId="3" applyFont="1" applyBorder="1" applyAlignment="1">
      <alignment horizontal="center" vertical="center"/>
    </xf>
    <xf numFmtId="0" fontId="2" fillId="0" borderId="5" xfId="3" applyFont="1" applyBorder="1" applyAlignment="1">
      <alignment horizontal="center" vertical="center"/>
    </xf>
    <xf numFmtId="0" fontId="2" fillId="0" borderId="4" xfId="3" applyFont="1" applyBorder="1" applyAlignment="1">
      <alignment horizontal="center" vertical="center"/>
    </xf>
    <xf numFmtId="0" fontId="4" fillId="0" borderId="11" xfId="3" applyFont="1" applyBorder="1" applyAlignment="1">
      <alignment horizontal="left" vertical="center" wrapText="1"/>
    </xf>
    <xf numFmtId="0" fontId="4" fillId="0" borderId="10" xfId="3" applyFont="1" applyBorder="1" applyAlignment="1">
      <alignment horizontal="left" vertical="center" wrapText="1"/>
    </xf>
    <xf numFmtId="0" fontId="4" fillId="0" borderId="9" xfId="3" applyFont="1" applyBorder="1" applyAlignment="1">
      <alignment horizontal="left" vertical="center" wrapText="1"/>
    </xf>
    <xf numFmtId="0" fontId="2" fillId="6" borderId="3" xfId="3" applyFont="1" applyFill="1" applyBorder="1" applyAlignment="1">
      <alignment horizontal="left" vertical="center" wrapText="1"/>
    </xf>
    <xf numFmtId="0" fontId="2" fillId="6" borderId="2" xfId="3" applyFont="1" applyFill="1" applyBorder="1" applyAlignment="1">
      <alignment horizontal="left" vertical="center" wrapText="1"/>
    </xf>
    <xf numFmtId="0" fontId="2" fillId="6" borderId="1" xfId="3" applyFont="1" applyFill="1" applyBorder="1" applyAlignment="1">
      <alignment horizontal="left" vertical="center" wrapText="1"/>
    </xf>
    <xf numFmtId="0" fontId="1" fillId="0" borderId="8" xfId="3" applyBorder="1" applyAlignment="1">
      <alignment horizontal="left" vertical="center" wrapText="1"/>
    </xf>
    <xf numFmtId="0" fontId="1" fillId="0" borderId="7" xfId="3" applyBorder="1" applyAlignment="1">
      <alignment horizontal="left" vertical="center" wrapText="1"/>
    </xf>
    <xf numFmtId="0" fontId="1" fillId="0" borderId="8" xfId="3" applyBorder="1" applyAlignment="1">
      <alignment horizontal="left" wrapText="1"/>
    </xf>
    <xf numFmtId="0" fontId="1" fillId="0" borderId="0" xfId="3" applyAlignment="1">
      <alignment horizontal="left" wrapText="1"/>
    </xf>
    <xf numFmtId="0" fontId="1" fillId="0" borderId="7" xfId="3" applyBorder="1" applyAlignment="1">
      <alignment horizontal="left" wrapText="1"/>
    </xf>
    <xf numFmtId="0" fontId="18" fillId="0" borderId="14" xfId="3" applyFont="1" applyBorder="1" applyAlignment="1">
      <alignment horizontal="right" vertical="center"/>
    </xf>
    <xf numFmtId="0" fontId="19" fillId="0" borderId="14" xfId="3" applyFont="1" applyBorder="1" applyAlignment="1">
      <alignment horizontal="right" vertical="center"/>
    </xf>
    <xf numFmtId="0" fontId="3" fillId="0" borderId="14" xfId="0" applyFont="1" applyBorder="1" applyAlignment="1">
      <alignment horizontal="right" vertical="center"/>
    </xf>
    <xf numFmtId="0" fontId="18" fillId="4" borderId="14" xfId="3" applyFont="1" applyFill="1" applyBorder="1" applyAlignment="1">
      <alignment horizontal="left" vertical="center" wrapText="1"/>
    </xf>
    <xf numFmtId="0" fontId="19" fillId="0" borderId="14" xfId="3" quotePrefix="1" applyFont="1" applyBorder="1" applyAlignment="1">
      <alignment horizontal="right" vertical="center"/>
    </xf>
    <xf numFmtId="0" fontId="18" fillId="4" borderId="32" xfId="3" applyFont="1" applyFill="1" applyBorder="1" applyAlignment="1">
      <alignment horizontal="center" vertical="center" wrapText="1"/>
    </xf>
    <xf numFmtId="0" fontId="18" fillId="4" borderId="15" xfId="3" applyFont="1" applyFill="1" applyBorder="1" applyAlignment="1">
      <alignment horizontal="center" vertical="center" wrapText="1"/>
    </xf>
    <xf numFmtId="0" fontId="18" fillId="4" borderId="30" xfId="3" applyFont="1" applyFill="1" applyBorder="1" applyAlignment="1">
      <alignment horizontal="center" vertical="center" wrapText="1"/>
    </xf>
    <xf numFmtId="0" fontId="4" fillId="0" borderId="32" xfId="0" applyFont="1" applyBorder="1" applyAlignment="1">
      <alignment horizontal="right" vertical="center"/>
    </xf>
    <xf numFmtId="0" fontId="4" fillId="0" borderId="30" xfId="0" applyFont="1" applyBorder="1" applyAlignment="1">
      <alignment horizontal="right" vertical="center"/>
    </xf>
    <xf numFmtId="0" fontId="18" fillId="14" borderId="14" xfId="3" applyFont="1" applyFill="1" applyBorder="1" applyAlignment="1">
      <alignment horizontal="left" vertical="center" wrapText="1"/>
    </xf>
    <xf numFmtId="0" fontId="27" fillId="0" borderId="14" xfId="0" applyFont="1" applyBorder="1" applyAlignment="1">
      <alignment horizontal="center" vertical="center" wrapText="1"/>
    </xf>
    <xf numFmtId="0" fontId="27" fillId="15" borderId="31" xfId="0" applyFont="1" applyFill="1" applyBorder="1" applyAlignment="1">
      <alignment horizontal="center" vertical="center" wrapText="1"/>
    </xf>
    <xf numFmtId="0" fontId="27" fillId="15" borderId="33" xfId="0" applyFont="1" applyFill="1" applyBorder="1" applyAlignment="1">
      <alignment horizontal="center" vertical="center" wrapText="1"/>
    </xf>
    <xf numFmtId="0" fontId="25" fillId="0" borderId="6" xfId="3" applyFont="1" applyBorder="1" applyAlignment="1">
      <alignment horizontal="left" vertical="top" wrapText="1" indent="1"/>
    </xf>
    <xf numFmtId="0" fontId="25" fillId="0" borderId="5" xfId="3" applyFont="1" applyBorder="1" applyAlignment="1">
      <alignment horizontal="left" vertical="top" wrapText="1" indent="1"/>
    </xf>
    <xf numFmtId="0" fontId="27" fillId="15" borderId="58" xfId="0" applyFont="1" applyFill="1" applyBorder="1" applyAlignment="1">
      <alignment horizontal="center" vertical="center" wrapText="1"/>
    </xf>
    <xf numFmtId="0" fontId="27" fillId="13" borderId="31" xfId="0" applyFont="1" applyFill="1" applyBorder="1" applyAlignment="1">
      <alignment horizontal="center" vertical="center" wrapText="1"/>
    </xf>
    <xf numFmtId="0" fontId="27" fillId="13" borderId="33" xfId="0" applyFont="1" applyFill="1" applyBorder="1" applyAlignment="1">
      <alignment horizontal="center" vertical="center" wrapText="1"/>
    </xf>
    <xf numFmtId="0" fontId="27" fillId="13" borderId="14" xfId="0" applyFont="1" applyFill="1" applyBorder="1" applyAlignment="1">
      <alignment horizontal="center" vertical="center" wrapText="1"/>
    </xf>
    <xf numFmtId="41" fontId="17" fillId="5" borderId="0" xfId="3" applyNumberFormat="1" applyFont="1" applyFill="1" applyAlignment="1">
      <alignment horizontal="center" wrapText="1"/>
    </xf>
    <xf numFmtId="41" fontId="17" fillId="5" borderId="7" xfId="3" applyNumberFormat="1" applyFont="1" applyFill="1" applyBorder="1" applyAlignment="1">
      <alignment horizontal="center" wrapText="1"/>
    </xf>
    <xf numFmtId="0" fontId="29" fillId="0" borderId="32" xfId="3" applyFont="1" applyBorder="1" applyAlignment="1">
      <alignment horizontal="left" wrapText="1"/>
    </xf>
    <xf numFmtId="0" fontId="29" fillId="0" borderId="15" xfId="3" applyFont="1" applyBorder="1" applyAlignment="1">
      <alignment horizontal="left" wrapText="1"/>
    </xf>
    <xf numFmtId="0" fontId="29" fillId="0" borderId="30" xfId="3" applyFont="1" applyBorder="1" applyAlignment="1">
      <alignment horizontal="left" wrapText="1"/>
    </xf>
  </cellXfs>
  <cellStyles count="6">
    <cellStyle name="Comma" xfId="1" builtinId="3"/>
    <cellStyle name="Currency" xfId="2" builtinId="4"/>
    <cellStyle name="Normal" xfId="0" builtinId="0"/>
    <cellStyle name="Normal 2" xfId="3" xr:uid="{00000000-0005-0000-0000-000003000000}"/>
    <cellStyle name="Normal 3" xfId="4" xr:uid="{00000000-0005-0000-0000-000004000000}"/>
    <cellStyle name="Percent" xfId="5"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38</xdr:row>
      <xdr:rowOff>76200</xdr:rowOff>
    </xdr:from>
    <xdr:to>
      <xdr:col>0</xdr:col>
      <xdr:colOff>514350</xdr:colOff>
      <xdr:row>43</xdr:row>
      <xdr:rowOff>95250</xdr:rowOff>
    </xdr:to>
    <xdr:sp macro="" textlink="">
      <xdr:nvSpPr>
        <xdr:cNvPr id="2" name="Check Box 3" hidden="1">
          <a:extLst>
            <a:ext uri="{63B3BB69-23CF-44E3-9099-C40C66FF867C}">
              <a14:compatExt xmlns:a14="http://schemas.microsoft.com/office/drawing/2010/main" spid="_x0000_s31747"/>
            </a:ext>
            <a:ext uri="{FF2B5EF4-FFF2-40B4-BE49-F238E27FC236}">
              <a16:creationId xmlns:a16="http://schemas.microsoft.com/office/drawing/2014/main" id="{2884129F-951E-4FED-BCD0-45BEF016F4DF}"/>
            </a:ext>
          </a:extLst>
        </xdr:cNvPr>
        <xdr:cNvSpPr/>
      </xdr:nvSpPr>
      <xdr:spPr bwMode="auto">
        <a:xfrm>
          <a:off x="228600" y="3257550"/>
          <a:ext cx="28575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228600</xdr:colOff>
      <xdr:row>40</xdr:row>
      <xdr:rowOff>76200</xdr:rowOff>
    </xdr:from>
    <xdr:to>
      <xdr:col>0</xdr:col>
      <xdr:colOff>514350</xdr:colOff>
      <xdr:row>43</xdr:row>
      <xdr:rowOff>84138</xdr:rowOff>
    </xdr:to>
    <xdr:sp macro="" textlink="">
      <xdr:nvSpPr>
        <xdr:cNvPr id="3" name="Check Box 4" hidden="1">
          <a:extLst>
            <a:ext uri="{63B3BB69-23CF-44E3-9099-C40C66FF867C}">
              <a14:compatExt xmlns:a14="http://schemas.microsoft.com/office/drawing/2010/main" spid="_x0000_s31748"/>
            </a:ext>
            <a:ext uri="{FF2B5EF4-FFF2-40B4-BE49-F238E27FC236}">
              <a16:creationId xmlns:a16="http://schemas.microsoft.com/office/drawing/2014/main" id="{7D490829-9196-4F00-99F0-29D81272899F}"/>
            </a:ext>
          </a:extLst>
        </xdr:cNvPr>
        <xdr:cNvSpPr/>
      </xdr:nvSpPr>
      <xdr:spPr bwMode="auto">
        <a:xfrm>
          <a:off x="228600" y="3352800"/>
          <a:ext cx="28575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228600</xdr:colOff>
      <xdr:row>38</xdr:row>
      <xdr:rowOff>76200</xdr:rowOff>
    </xdr:from>
    <xdr:to>
      <xdr:col>0</xdr:col>
      <xdr:colOff>514350</xdr:colOff>
      <xdr:row>43</xdr:row>
      <xdr:rowOff>104775</xdr:rowOff>
    </xdr:to>
    <xdr:sp macro="" textlink="">
      <xdr:nvSpPr>
        <xdr:cNvPr id="4" name="Check Box 3" hidden="1">
          <a:extLst>
            <a:ext uri="{63B3BB69-23CF-44E3-9099-C40C66FF867C}">
              <a14:compatExt xmlns:a14="http://schemas.microsoft.com/office/drawing/2010/main" spid="_x0000_s31747"/>
            </a:ext>
            <a:ext uri="{FF2B5EF4-FFF2-40B4-BE49-F238E27FC236}">
              <a16:creationId xmlns:a16="http://schemas.microsoft.com/office/drawing/2014/main" id="{E9CF3412-93F8-40B2-A71F-5EAF96FACFA5}"/>
            </a:ext>
          </a:extLst>
        </xdr:cNvPr>
        <xdr:cNvSpPr/>
      </xdr:nvSpPr>
      <xdr:spPr bwMode="auto">
        <a:xfrm>
          <a:off x="228600" y="3257550"/>
          <a:ext cx="28575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228600</xdr:colOff>
      <xdr:row>40</xdr:row>
      <xdr:rowOff>76200</xdr:rowOff>
    </xdr:from>
    <xdr:to>
      <xdr:col>0</xdr:col>
      <xdr:colOff>514350</xdr:colOff>
      <xdr:row>43</xdr:row>
      <xdr:rowOff>84138</xdr:rowOff>
    </xdr:to>
    <xdr:sp macro="" textlink="">
      <xdr:nvSpPr>
        <xdr:cNvPr id="5" name="Check Box 4" hidden="1">
          <a:extLst>
            <a:ext uri="{63B3BB69-23CF-44E3-9099-C40C66FF867C}">
              <a14:compatExt xmlns:a14="http://schemas.microsoft.com/office/drawing/2010/main" spid="_x0000_s31748"/>
            </a:ext>
            <a:ext uri="{FF2B5EF4-FFF2-40B4-BE49-F238E27FC236}">
              <a16:creationId xmlns:a16="http://schemas.microsoft.com/office/drawing/2014/main" id="{35F9AA77-01B1-4744-ABD3-FCAA11F96C64}"/>
            </a:ext>
          </a:extLst>
        </xdr:cNvPr>
        <xdr:cNvSpPr/>
      </xdr:nvSpPr>
      <xdr:spPr bwMode="auto">
        <a:xfrm>
          <a:off x="228600" y="3352800"/>
          <a:ext cx="28575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10</xdr:row>
      <xdr:rowOff>63465</xdr:rowOff>
    </xdr:to>
    <xdr:sp macro="" textlink="">
      <xdr:nvSpPr>
        <xdr:cNvPr id="2" name="EsriDoNotEdit">
          <a:extLst>
            <a:ext uri="{FF2B5EF4-FFF2-40B4-BE49-F238E27FC236}">
              <a16:creationId xmlns:a16="http://schemas.microsoft.com/office/drawing/2014/main" id="{A996D7FC-BD26-4E4C-94AB-9C19BDE6F782}"/>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32BA4-E230-43D2-8AE6-26877467B799}">
  <sheetPr>
    <tabColor theme="1" tint="0.499984740745262"/>
    <pageSetUpPr autoPageBreaks="0"/>
  </sheetPr>
  <dimension ref="A1:C13"/>
  <sheetViews>
    <sheetView zoomScaleNormal="100" workbookViewId="0">
      <selection sqref="A1:XFD1048576"/>
    </sheetView>
  </sheetViews>
  <sheetFormatPr defaultColWidth="9.140625" defaultRowHeight="12.75" x14ac:dyDescent="0.2"/>
  <cols>
    <col min="1" max="2" width="28.140625" style="1" customWidth="1"/>
    <col min="3" max="3" width="32.7109375" style="1" customWidth="1"/>
    <col min="4" max="16384" width="9.140625" style="1"/>
  </cols>
  <sheetData>
    <row r="1" spans="1:3" s="87" customFormat="1" ht="18" x14ac:dyDescent="0.25">
      <c r="A1" s="304" t="s">
        <v>0</v>
      </c>
      <c r="B1" s="304"/>
      <c r="C1" s="304"/>
    </row>
    <row r="2" spans="1:3" s="87" customFormat="1" ht="18" x14ac:dyDescent="0.25">
      <c r="A2" s="107"/>
      <c r="B2" s="107" t="s">
        <v>1</v>
      </c>
      <c r="C2" s="107"/>
    </row>
    <row r="3" spans="1:3" s="88" customFormat="1" ht="18" x14ac:dyDescent="0.25">
      <c r="A3" s="304" t="s">
        <v>2</v>
      </c>
      <c r="B3" s="304"/>
      <c r="C3" s="304"/>
    </row>
    <row r="4" spans="1:3" s="89" customFormat="1" ht="13.5" thickBot="1" x14ac:dyDescent="0.25">
      <c r="A4" s="88"/>
      <c r="B4" s="88"/>
      <c r="C4" s="88"/>
    </row>
    <row r="5" spans="1:3" s="88" customFormat="1" ht="15.75" thickBot="1" x14ac:dyDescent="0.25">
      <c r="A5" s="90" t="s">
        <v>3</v>
      </c>
      <c r="B5" s="91" t="s">
        <v>4</v>
      </c>
      <c r="C5" s="91" t="s">
        <v>5</v>
      </c>
    </row>
    <row r="6" spans="1:3" s="88" customFormat="1" ht="29.25" thickBot="1" x14ac:dyDescent="0.25">
      <c r="A6" s="29" t="s">
        <v>6</v>
      </c>
      <c r="B6" s="28" t="s">
        <v>7</v>
      </c>
      <c r="C6" s="27">
        <v>45327</v>
      </c>
    </row>
    <row r="7" spans="1:3" s="88" customFormat="1" ht="29.25" thickBot="1" x14ac:dyDescent="0.25">
      <c r="A7" s="29" t="s">
        <v>8</v>
      </c>
      <c r="B7" s="28" t="s">
        <v>9</v>
      </c>
      <c r="C7" s="27">
        <v>45509</v>
      </c>
    </row>
    <row r="9" spans="1:3" ht="17.25" customHeight="1" x14ac:dyDescent="0.2">
      <c r="A9" s="305" t="s">
        <v>10</v>
      </c>
      <c r="B9" s="305"/>
      <c r="C9" s="305"/>
    </row>
    <row r="10" spans="1:3" ht="64.5" customHeight="1" x14ac:dyDescent="0.2">
      <c r="A10" s="303" t="s">
        <v>11</v>
      </c>
      <c r="B10" s="303"/>
      <c r="C10" s="303"/>
    </row>
    <row r="11" spans="1:3" ht="45.75" customHeight="1" x14ac:dyDescent="0.2">
      <c r="A11" s="303" t="s">
        <v>12</v>
      </c>
      <c r="B11" s="303"/>
      <c r="C11" s="303"/>
    </row>
    <row r="12" spans="1:3" ht="90" customHeight="1" x14ac:dyDescent="0.2">
      <c r="A12" s="303" t="s">
        <v>13</v>
      </c>
      <c r="B12" s="303"/>
      <c r="C12" s="303"/>
    </row>
    <row r="13" spans="1:3" ht="11.25" customHeight="1" x14ac:dyDescent="0.2">
      <c r="A13" s="303"/>
      <c r="B13" s="303"/>
      <c r="C13" s="303"/>
    </row>
  </sheetData>
  <sheetProtection algorithmName="SHA-512" hashValue="bYsDoXgT2n8oY7l1YLpSrArw3OtYLElH0X7cP3/fQe+5Ja8S255uCgIS+f83gbqGrDO6Pt+9QMJrsqELYFtoTg==" saltValue="fUIVinlJaLtwnCuFfDvgsQ==" spinCount="100000" sheet="1" objects="1" scenarios="1"/>
  <mergeCells count="7">
    <mergeCell ref="A13:C13"/>
    <mergeCell ref="A12:C12"/>
    <mergeCell ref="A1:C1"/>
    <mergeCell ref="A3:C3"/>
    <mergeCell ref="A9:C9"/>
    <mergeCell ref="A10:C10"/>
    <mergeCell ref="A11:C11"/>
  </mergeCells>
  <printOptions horizontalCentered="1"/>
  <pageMargins left="0.7" right="0.7" top="0.75" bottom="0.75" header="0.3" footer="0.3"/>
  <pageSetup scale="86"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A16E8-D5C4-44A8-8BAA-C048131905BF}">
  <sheetPr>
    <tabColor rgb="FFFFFF00"/>
  </sheetPr>
  <dimension ref="A1:N129"/>
  <sheetViews>
    <sheetView showGridLines="0" tabSelected="1" zoomScaleNormal="100" workbookViewId="0">
      <selection activeCell="F44" sqref="F44"/>
    </sheetView>
  </sheetViews>
  <sheetFormatPr defaultColWidth="8.85546875" defaultRowHeight="12.75" outlineLevelRow="1" x14ac:dyDescent="0.2"/>
  <cols>
    <col min="1" max="1" width="33.140625" style="1" customWidth="1"/>
    <col min="2" max="2" width="33.42578125" style="1" customWidth="1"/>
    <col min="3" max="3" width="30.42578125" style="1" customWidth="1"/>
    <col min="4" max="5" width="12.140625" style="1" customWidth="1"/>
    <col min="6" max="6" width="9.7109375" style="1" customWidth="1"/>
    <col min="7" max="9" width="14.85546875" style="1" customWidth="1"/>
    <col min="10" max="12" width="14.42578125" style="1" customWidth="1"/>
    <col min="13" max="13" width="13.85546875" style="8" bestFit="1" customWidth="1"/>
    <col min="14" max="14" width="17.140625" style="7" customWidth="1"/>
    <col min="15" max="16384" width="8.85546875" style="1"/>
  </cols>
  <sheetData>
    <row r="1" spans="1:14" ht="18" x14ac:dyDescent="0.25">
      <c r="A1" s="23" t="s">
        <v>14</v>
      </c>
      <c r="B1" s="111"/>
      <c r="C1" s="112"/>
      <c r="D1" s="112"/>
      <c r="E1" s="112"/>
      <c r="F1" s="112"/>
      <c r="G1" s="112"/>
      <c r="H1" s="112"/>
      <c r="I1" s="112"/>
      <c r="J1" s="112"/>
      <c r="K1" s="112"/>
      <c r="L1" s="112"/>
      <c r="M1" s="15"/>
      <c r="N1" s="14"/>
    </row>
    <row r="2" spans="1:14" ht="18" x14ac:dyDescent="0.2">
      <c r="A2" s="24" t="s">
        <v>15</v>
      </c>
      <c r="B2" s="111"/>
      <c r="C2" s="112"/>
      <c r="D2" s="112"/>
      <c r="E2" s="112"/>
      <c r="F2" s="112"/>
      <c r="G2" s="112"/>
      <c r="H2" s="112"/>
      <c r="I2" s="112"/>
      <c r="J2" s="112"/>
      <c r="K2" s="112"/>
      <c r="L2" s="112"/>
      <c r="M2" s="15"/>
      <c r="N2" s="14"/>
    </row>
    <row r="3" spans="1:14" ht="13.5" thickBot="1" x14ac:dyDescent="0.25">
      <c r="A3" s="111"/>
      <c r="B3" s="111"/>
      <c r="C3" s="112"/>
      <c r="D3" s="112"/>
      <c r="E3" s="112"/>
      <c r="F3" s="112"/>
      <c r="G3" s="112"/>
      <c r="H3" s="112"/>
      <c r="I3" s="112"/>
      <c r="J3" s="112"/>
      <c r="K3" s="112"/>
      <c r="L3" s="112"/>
      <c r="M3" s="15"/>
      <c r="N3" s="14"/>
    </row>
    <row r="4" spans="1:14" ht="15.75" thickBot="1" x14ac:dyDescent="0.3">
      <c r="A4" s="113" t="s">
        <v>16</v>
      </c>
      <c r="B4" s="114"/>
      <c r="C4" s="114"/>
      <c r="D4" s="114"/>
      <c r="E4" s="114"/>
      <c r="F4" s="114"/>
      <c r="G4" s="114"/>
      <c r="H4" s="114"/>
      <c r="I4" s="114"/>
      <c r="J4" s="114"/>
      <c r="K4" s="114"/>
      <c r="L4" s="114"/>
      <c r="M4" s="55"/>
      <c r="N4" s="115"/>
    </row>
    <row r="5" spans="1:14" s="111" customFormat="1" ht="28.5" customHeight="1" thickBot="1" x14ac:dyDescent="0.25">
      <c r="A5" s="315" t="s">
        <v>17</v>
      </c>
      <c r="B5" s="316"/>
      <c r="C5" s="316"/>
      <c r="D5" s="316"/>
      <c r="E5" s="316"/>
      <c r="F5" s="316"/>
      <c r="G5" s="316"/>
      <c r="H5" s="316"/>
      <c r="I5" s="316"/>
      <c r="J5" s="316"/>
      <c r="K5" s="316"/>
      <c r="L5" s="316"/>
      <c r="M5" s="316"/>
      <c r="N5" s="317"/>
    </row>
    <row r="6" spans="1:14" ht="16.5" customHeight="1" thickBot="1" x14ac:dyDescent="0.25">
      <c r="A6" s="318" t="s">
        <v>18</v>
      </c>
      <c r="B6" s="319"/>
      <c r="C6" s="319"/>
      <c r="D6" s="319"/>
      <c r="E6" s="319"/>
      <c r="F6" s="319"/>
      <c r="G6" s="319"/>
      <c r="H6" s="319"/>
      <c r="I6" s="319"/>
      <c r="J6" s="319"/>
      <c r="K6" s="319"/>
      <c r="L6" s="319"/>
      <c r="M6" s="319"/>
      <c r="N6" s="320"/>
    </row>
    <row r="7" spans="1:14" s="111" customFormat="1" ht="15" customHeight="1" x14ac:dyDescent="0.2">
      <c r="A7" s="116" t="s">
        <v>19</v>
      </c>
      <c r="B7" s="117"/>
      <c r="C7" s="117"/>
      <c r="N7" s="118"/>
    </row>
    <row r="8" spans="1:14" ht="15" customHeight="1" x14ac:dyDescent="0.2">
      <c r="A8" s="116" t="s">
        <v>20</v>
      </c>
      <c r="B8" s="117"/>
      <c r="C8" s="117"/>
      <c r="M8" s="1"/>
      <c r="N8" s="119"/>
    </row>
    <row r="9" spans="1:14" ht="7.5" customHeight="1" thickBot="1" x14ac:dyDescent="0.25">
      <c r="A9" s="120"/>
      <c r="B9" s="110"/>
      <c r="C9" s="110"/>
      <c r="M9" s="1"/>
      <c r="N9" s="119"/>
    </row>
    <row r="10" spans="1:14" ht="12.75" customHeight="1" thickBot="1" x14ac:dyDescent="0.25">
      <c r="A10" s="318" t="s">
        <v>21</v>
      </c>
      <c r="B10" s="319"/>
      <c r="C10" s="319"/>
      <c r="D10" s="319"/>
      <c r="E10" s="319"/>
      <c r="F10" s="319"/>
      <c r="G10" s="319"/>
      <c r="H10" s="319"/>
      <c r="I10" s="319"/>
      <c r="J10" s="319"/>
      <c r="K10" s="319"/>
      <c r="L10" s="319"/>
      <c r="M10" s="319"/>
      <c r="N10" s="320"/>
    </row>
    <row r="11" spans="1:14" x14ac:dyDescent="0.2">
      <c r="A11" s="323" t="s">
        <v>22</v>
      </c>
      <c r="B11" s="324"/>
      <c r="C11" s="324"/>
      <c r="D11" s="324"/>
      <c r="E11" s="324"/>
      <c r="F11" s="324"/>
      <c r="G11" s="324"/>
      <c r="H11" s="324"/>
      <c r="I11" s="324"/>
      <c r="J11" s="324"/>
      <c r="K11" s="324"/>
      <c r="L11" s="324"/>
      <c r="M11" s="324"/>
      <c r="N11" s="325"/>
    </row>
    <row r="12" spans="1:14" ht="13.5" thickBot="1" x14ac:dyDescent="0.25">
      <c r="A12" s="121" t="s">
        <v>23</v>
      </c>
      <c r="M12" s="1"/>
      <c r="N12" s="119"/>
    </row>
    <row r="13" spans="1:14" ht="12.75" customHeight="1" thickBot="1" x14ac:dyDescent="0.25">
      <c r="A13" s="318" t="s">
        <v>24</v>
      </c>
      <c r="B13" s="319"/>
      <c r="C13" s="319"/>
      <c r="D13" s="319"/>
      <c r="E13" s="319"/>
      <c r="F13" s="319"/>
      <c r="G13" s="319"/>
      <c r="H13" s="319"/>
      <c r="I13" s="319"/>
      <c r="J13" s="319"/>
      <c r="K13" s="319"/>
      <c r="L13" s="319"/>
      <c r="M13" s="319"/>
      <c r="N13" s="320"/>
    </row>
    <row r="14" spans="1:14" s="111" customFormat="1" ht="47.25" customHeight="1" x14ac:dyDescent="0.2">
      <c r="A14" s="321" t="s">
        <v>25</v>
      </c>
      <c r="B14" s="303"/>
      <c r="C14" s="303"/>
      <c r="D14" s="303"/>
      <c r="E14" s="303"/>
      <c r="F14" s="303"/>
      <c r="G14" s="303"/>
      <c r="H14" s="303"/>
      <c r="I14" s="303"/>
      <c r="J14" s="303"/>
      <c r="K14" s="303"/>
      <c r="L14" s="303"/>
      <c r="M14" s="303"/>
      <c r="N14" s="322"/>
    </row>
    <row r="15" spans="1:14" ht="87.75" customHeight="1" thickBot="1" x14ac:dyDescent="0.25">
      <c r="A15" s="306" t="s">
        <v>26</v>
      </c>
      <c r="B15" s="307"/>
      <c r="C15" s="307"/>
      <c r="D15" s="307"/>
      <c r="E15" s="307"/>
      <c r="F15" s="307"/>
      <c r="G15" s="307"/>
      <c r="H15" s="307"/>
      <c r="I15" s="307"/>
      <c r="J15" s="307"/>
      <c r="K15" s="307"/>
      <c r="L15" s="307"/>
      <c r="M15" s="307"/>
      <c r="N15" s="308"/>
    </row>
    <row r="16" spans="1:14" ht="13.5" thickBot="1" x14ac:dyDescent="0.25">
      <c r="A16" s="111"/>
      <c r="B16" s="111"/>
      <c r="C16" s="112"/>
      <c r="D16" s="112"/>
      <c r="E16" s="112"/>
      <c r="F16" s="112"/>
      <c r="G16" s="112"/>
      <c r="H16" s="112"/>
      <c r="I16" s="112"/>
      <c r="J16" s="112"/>
      <c r="K16" s="112"/>
      <c r="L16" s="112"/>
      <c r="M16" s="15"/>
      <c r="N16" s="14"/>
    </row>
    <row r="17" spans="1:14" ht="15.75" thickBot="1" x14ac:dyDescent="0.3">
      <c r="A17" s="113" t="s">
        <v>27</v>
      </c>
      <c r="B17" s="114"/>
      <c r="C17" s="114"/>
      <c r="D17" s="114"/>
      <c r="E17" s="114"/>
      <c r="F17" s="114"/>
      <c r="G17" s="114"/>
      <c r="H17" s="114"/>
      <c r="I17" s="114"/>
      <c r="J17" s="114"/>
      <c r="K17" s="114"/>
      <c r="L17" s="114"/>
      <c r="M17" s="55"/>
      <c r="N17" s="115"/>
    </row>
    <row r="18" spans="1:14" ht="33.75" x14ac:dyDescent="0.2">
      <c r="A18" s="122"/>
      <c r="B18" s="123"/>
      <c r="C18" s="123"/>
      <c r="D18" s="123"/>
      <c r="E18" s="123"/>
      <c r="F18" s="123"/>
      <c r="G18" s="124" t="s">
        <v>28</v>
      </c>
      <c r="H18" s="124" t="s">
        <v>29</v>
      </c>
      <c r="I18" s="124" t="s">
        <v>30</v>
      </c>
      <c r="J18" s="124" t="s">
        <v>31</v>
      </c>
      <c r="K18" s="124" t="s">
        <v>32</v>
      </c>
      <c r="L18" s="124" t="s">
        <v>33</v>
      </c>
      <c r="M18" s="58" t="s">
        <v>34</v>
      </c>
      <c r="N18" s="59" t="s">
        <v>35</v>
      </c>
    </row>
    <row r="19" spans="1:14" x14ac:dyDescent="0.2">
      <c r="A19" s="125" t="s">
        <v>36</v>
      </c>
      <c r="B19" s="126" t="s">
        <v>37</v>
      </c>
      <c r="C19" s="126"/>
      <c r="D19" s="127" t="str">
        <f>A45</f>
        <v>1A.  Staff Salaries</v>
      </c>
      <c r="G19" s="64">
        <f t="shared" ref="G19:K19" si="0">G57</f>
        <v>59999</v>
      </c>
      <c r="H19" s="64">
        <f t="shared" si="0"/>
        <v>44840</v>
      </c>
      <c r="I19" s="64">
        <f t="shared" si="0"/>
        <v>15159</v>
      </c>
      <c r="J19" s="64">
        <f t="shared" si="0"/>
        <v>13480</v>
      </c>
      <c r="K19" s="64">
        <f t="shared" si="0"/>
        <v>27804.89</v>
      </c>
      <c r="L19" s="64">
        <f>L57</f>
        <v>41284.89</v>
      </c>
      <c r="M19" s="12">
        <f t="shared" ref="M19:M26" si="1">IFERROR(L19/H19,"N/A")</f>
        <v>0.92071565566458513</v>
      </c>
      <c r="N19" s="66">
        <f>N57</f>
        <v>53557</v>
      </c>
    </row>
    <row r="20" spans="1:14" x14ac:dyDescent="0.2">
      <c r="A20" s="125" t="s">
        <v>38</v>
      </c>
      <c r="B20" s="128" t="s">
        <v>39</v>
      </c>
      <c r="C20" s="128"/>
      <c r="D20" s="127" t="str">
        <f>A59</f>
        <v>1B.  Staff Fringe Benefits</v>
      </c>
      <c r="G20" s="64">
        <f t="shared" ref="G20:I20" si="2">G70</f>
        <v>17862</v>
      </c>
      <c r="H20" s="64">
        <f t="shared" si="2"/>
        <v>13391.599999999999</v>
      </c>
      <c r="I20" s="64">
        <f t="shared" si="2"/>
        <v>4470.4000000000005</v>
      </c>
      <c r="J20" s="64">
        <f>J70</f>
        <v>2702</v>
      </c>
      <c r="K20" s="64">
        <f>K70</f>
        <v>7856</v>
      </c>
      <c r="L20" s="64">
        <f>L70</f>
        <v>10558</v>
      </c>
      <c r="M20" s="12">
        <f t="shared" si="1"/>
        <v>0.78840467158517291</v>
      </c>
      <c r="N20" s="66">
        <f>N70</f>
        <v>13694</v>
      </c>
    </row>
    <row r="21" spans="1:14" x14ac:dyDescent="0.2">
      <c r="A21" s="121"/>
      <c r="D21" s="127" t="str">
        <f>A72</f>
        <v>2.  Consultant Services</v>
      </c>
      <c r="G21" s="64">
        <f t="shared" ref="G21:I21" si="3">G78</f>
        <v>1944</v>
      </c>
      <c r="H21" s="64">
        <f t="shared" si="3"/>
        <v>700</v>
      </c>
      <c r="I21" s="64">
        <f t="shared" si="3"/>
        <v>1244</v>
      </c>
      <c r="J21" s="64">
        <f>J78</f>
        <v>0</v>
      </c>
      <c r="K21" s="64">
        <f>K78</f>
        <v>0</v>
      </c>
      <c r="L21" s="64">
        <f>L78</f>
        <v>0</v>
      </c>
      <c r="M21" s="12">
        <f t="shared" si="1"/>
        <v>0</v>
      </c>
      <c r="N21" s="66">
        <f>N78</f>
        <v>1244</v>
      </c>
    </row>
    <row r="22" spans="1:14" x14ac:dyDescent="0.2">
      <c r="A22" s="121"/>
      <c r="D22" s="127" t="str">
        <f>A80</f>
        <v>3.  Operating Expenses</v>
      </c>
      <c r="G22" s="64">
        <f t="shared" ref="G22:L22" si="4">G96</f>
        <v>43065</v>
      </c>
      <c r="H22" s="64">
        <f t="shared" si="4"/>
        <v>36954</v>
      </c>
      <c r="I22" s="64">
        <f t="shared" si="4"/>
        <v>6111</v>
      </c>
      <c r="J22" s="64">
        <f t="shared" si="4"/>
        <v>20989</v>
      </c>
      <c r="K22" s="64">
        <f t="shared" si="4"/>
        <v>10805</v>
      </c>
      <c r="L22" s="64">
        <f t="shared" si="4"/>
        <v>31794</v>
      </c>
      <c r="M22" s="12">
        <f t="shared" si="1"/>
        <v>0.86036694268550085</v>
      </c>
      <c r="N22" s="66">
        <f>N96</f>
        <v>36472</v>
      </c>
    </row>
    <row r="23" spans="1:14" x14ac:dyDescent="0.2">
      <c r="A23" s="129" t="s">
        <v>40</v>
      </c>
      <c r="B23" s="130" t="s">
        <v>54</v>
      </c>
      <c r="D23" s="127" t="str">
        <f>A98</f>
        <v>4.  Direct Client Support</v>
      </c>
      <c r="G23" s="64">
        <f>G104</f>
        <v>0</v>
      </c>
      <c r="H23" s="64">
        <f t="shared" ref="H23:N23" si="5">H104</f>
        <v>0</v>
      </c>
      <c r="I23" s="64">
        <f t="shared" si="5"/>
        <v>0</v>
      </c>
      <c r="J23" s="64">
        <f t="shared" si="5"/>
        <v>0</v>
      </c>
      <c r="K23" s="64">
        <f t="shared" si="5"/>
        <v>0</v>
      </c>
      <c r="L23" s="64">
        <f t="shared" si="5"/>
        <v>0</v>
      </c>
      <c r="M23" s="12" t="str">
        <f t="shared" si="1"/>
        <v>N/A</v>
      </c>
      <c r="N23" s="66">
        <f t="shared" si="5"/>
        <v>0</v>
      </c>
    </row>
    <row r="24" spans="1:14" x14ac:dyDescent="0.2">
      <c r="A24" s="121"/>
      <c r="D24" s="127" t="str">
        <f>A106</f>
        <v>5.  Other</v>
      </c>
      <c r="G24" s="64">
        <f>G115</f>
        <v>109716.00000000001</v>
      </c>
      <c r="H24" s="64">
        <f t="shared" ref="H24:N24" si="6">H115</f>
        <v>59600</v>
      </c>
      <c r="I24" s="64">
        <f t="shared" si="6"/>
        <v>50116.000000000015</v>
      </c>
      <c r="J24" s="64">
        <f t="shared" si="6"/>
        <v>38624</v>
      </c>
      <c r="K24" s="64">
        <f t="shared" si="6"/>
        <v>20578</v>
      </c>
      <c r="L24" s="64">
        <f t="shared" si="6"/>
        <v>59202</v>
      </c>
      <c r="M24" s="12">
        <f t="shared" si="1"/>
        <v>0.99332214765100668</v>
      </c>
      <c r="N24" s="66">
        <f t="shared" si="6"/>
        <v>107788</v>
      </c>
    </row>
    <row r="25" spans="1:14" x14ac:dyDescent="0.2">
      <c r="A25" s="121"/>
      <c r="D25" s="127" t="str">
        <f>A117</f>
        <v>6.  Indirect Administrative Costs</v>
      </c>
      <c r="G25" s="64">
        <f>G124</f>
        <v>24000</v>
      </c>
      <c r="H25" s="64">
        <f t="shared" ref="H25:L25" si="7">H124</f>
        <v>14704</v>
      </c>
      <c r="I25" s="64">
        <f t="shared" si="7"/>
        <v>9296</v>
      </c>
      <c r="J25" s="64">
        <f t="shared" si="7"/>
        <v>6625</v>
      </c>
      <c r="K25" s="64">
        <f t="shared" si="7"/>
        <v>6795</v>
      </c>
      <c r="L25" s="64">
        <f t="shared" si="7"/>
        <v>13420</v>
      </c>
      <c r="M25" s="12">
        <f t="shared" si="1"/>
        <v>0.91267682263329708</v>
      </c>
      <c r="N25" s="66">
        <f>N124</f>
        <v>20055</v>
      </c>
    </row>
    <row r="26" spans="1:14" x14ac:dyDescent="0.2">
      <c r="A26" s="121" t="s">
        <v>42</v>
      </c>
      <c r="B26" s="131">
        <v>170190</v>
      </c>
      <c r="D26" s="132" t="str">
        <f>C126</f>
        <v>7.   TOTAL BUDGET</v>
      </c>
      <c r="E26" s="111"/>
      <c r="F26" s="111"/>
      <c r="G26" s="65">
        <f>G126</f>
        <v>256586</v>
      </c>
      <c r="H26" s="65">
        <f t="shared" ref="H26:L26" si="8">H126</f>
        <v>170189.6</v>
      </c>
      <c r="I26" s="65">
        <f t="shared" si="8"/>
        <v>86396.400000000009</v>
      </c>
      <c r="J26" s="65">
        <f t="shared" si="8"/>
        <v>82420</v>
      </c>
      <c r="K26" s="65">
        <f t="shared" si="8"/>
        <v>73838.89</v>
      </c>
      <c r="L26" s="65">
        <f t="shared" si="8"/>
        <v>156258.89000000001</v>
      </c>
      <c r="M26" s="13">
        <f t="shared" si="1"/>
        <v>0.91814593841221792</v>
      </c>
      <c r="N26" s="67">
        <f>N126</f>
        <v>232810</v>
      </c>
    </row>
    <row r="27" spans="1:14" x14ac:dyDescent="0.2">
      <c r="A27" s="121" t="s">
        <v>43</v>
      </c>
      <c r="B27" s="76">
        <f>L26</f>
        <v>156258.89000000001</v>
      </c>
      <c r="M27" s="1"/>
      <c r="N27" s="119"/>
    </row>
    <row r="28" spans="1:14" x14ac:dyDescent="0.2">
      <c r="A28" s="121" t="s">
        <v>44</v>
      </c>
      <c r="B28" s="76">
        <f>B26-B27</f>
        <v>13931.109999999986</v>
      </c>
      <c r="M28" s="1"/>
      <c r="N28" s="119"/>
    </row>
    <row r="29" spans="1:14" x14ac:dyDescent="0.2">
      <c r="A29" s="121"/>
      <c r="M29" s="1"/>
      <c r="N29" s="119"/>
    </row>
    <row r="30" spans="1:14" ht="15" customHeight="1" thickBot="1" x14ac:dyDescent="0.25">
      <c r="A30" s="133"/>
      <c r="B30" s="134"/>
      <c r="C30" s="134"/>
      <c r="D30" s="134"/>
      <c r="E30" s="134"/>
      <c r="F30" s="134"/>
      <c r="G30" s="134"/>
      <c r="H30" s="134"/>
      <c r="I30" s="134"/>
      <c r="J30" s="134"/>
      <c r="K30" s="134"/>
      <c r="L30" s="134"/>
      <c r="M30" s="9"/>
      <c r="N30" s="62"/>
    </row>
    <row r="31" spans="1:14" ht="15" x14ac:dyDescent="0.25">
      <c r="A31" s="135" t="s">
        <v>45</v>
      </c>
      <c r="B31" s="136"/>
      <c r="C31" s="136"/>
      <c r="D31" s="136"/>
      <c r="E31" s="136"/>
      <c r="F31" s="136"/>
      <c r="G31" s="136"/>
      <c r="H31" s="136"/>
      <c r="I31" s="136"/>
      <c r="J31" s="136"/>
      <c r="K31" s="136"/>
      <c r="L31" s="136"/>
      <c r="M31" s="136"/>
      <c r="N31" s="137"/>
    </row>
    <row r="32" spans="1:14" ht="14.25" x14ac:dyDescent="0.2">
      <c r="A32" s="138" t="s">
        <v>46</v>
      </c>
      <c r="B32" s="139"/>
      <c r="C32" s="139"/>
      <c r="D32" s="139"/>
      <c r="E32" s="139"/>
      <c r="F32" s="139"/>
      <c r="G32" s="139"/>
      <c r="H32" s="139"/>
      <c r="I32" s="139"/>
      <c r="J32" s="139"/>
      <c r="K32" s="139"/>
      <c r="L32" s="139"/>
      <c r="M32" s="139"/>
      <c r="N32" s="140"/>
    </row>
    <row r="33" spans="1:14" ht="15" thickBot="1" x14ac:dyDescent="0.25">
      <c r="A33" s="141" t="s">
        <v>47</v>
      </c>
      <c r="B33" s="142"/>
      <c r="C33" s="142"/>
      <c r="D33" s="142"/>
      <c r="E33" s="142"/>
      <c r="F33" s="142"/>
      <c r="G33" s="142"/>
      <c r="H33" s="142"/>
      <c r="I33" s="142"/>
      <c r="J33" s="142"/>
      <c r="K33" s="142"/>
      <c r="L33" s="142"/>
      <c r="M33" s="142"/>
      <c r="N33" s="143"/>
    </row>
    <row r="34" spans="1:14" x14ac:dyDescent="0.2">
      <c r="A34" s="121"/>
      <c r="M34" s="10"/>
      <c r="N34" s="92"/>
    </row>
    <row r="35" spans="1:14" x14ac:dyDescent="0.2">
      <c r="A35" s="144" t="s">
        <v>48</v>
      </c>
      <c r="D35" s="111" t="s">
        <v>49</v>
      </c>
      <c r="F35" s="31"/>
      <c r="G35" s="145"/>
      <c r="M35" s="10"/>
      <c r="N35" s="92"/>
    </row>
    <row r="36" spans="1:14" x14ac:dyDescent="0.2">
      <c r="A36" s="144" t="s">
        <v>50</v>
      </c>
      <c r="D36" s="111" t="s">
        <v>49</v>
      </c>
      <c r="F36" s="31"/>
      <c r="G36" s="145"/>
      <c r="M36" s="10"/>
      <c r="N36" s="92"/>
    </row>
    <row r="37" spans="1:14" ht="13.5" thickBot="1" x14ac:dyDescent="0.25">
      <c r="A37" s="146"/>
      <c r="B37" s="134"/>
      <c r="C37" s="134"/>
      <c r="D37" s="134"/>
      <c r="E37" s="134"/>
      <c r="F37" s="147"/>
      <c r="G37" s="134"/>
      <c r="H37" s="134"/>
      <c r="I37" s="134"/>
      <c r="J37" s="134"/>
      <c r="K37" s="134"/>
      <c r="L37" s="134"/>
      <c r="M37" s="9"/>
      <c r="N37" s="62"/>
    </row>
    <row r="38" spans="1:14" ht="13.5" thickBot="1" x14ac:dyDescent="0.25">
      <c r="A38" s="146"/>
      <c r="B38" s="148"/>
      <c r="C38" s="134"/>
      <c r="D38" s="148"/>
      <c r="E38" s="148"/>
      <c r="F38" s="148"/>
      <c r="G38" s="134"/>
      <c r="H38" s="134"/>
      <c r="I38" s="134"/>
      <c r="J38" s="134"/>
      <c r="K38" s="134"/>
      <c r="L38" s="134"/>
      <c r="M38" s="134"/>
      <c r="N38" s="149"/>
    </row>
    <row r="39" spans="1:14" hidden="1" x14ac:dyDescent="0.2">
      <c r="A39" s="111"/>
      <c r="D39" s="111"/>
      <c r="E39" s="111"/>
      <c r="F39" s="111"/>
      <c r="G39" s="30"/>
      <c r="H39" s="30"/>
      <c r="I39" s="30"/>
      <c r="J39" s="30"/>
      <c r="K39" s="30"/>
      <c r="L39" s="30"/>
      <c r="M39" s="26"/>
      <c r="N39" s="30"/>
    </row>
    <row r="40" spans="1:14" hidden="1" x14ac:dyDescent="0.2">
      <c r="A40" s="122" t="s">
        <v>41</v>
      </c>
      <c r="B40" s="123"/>
      <c r="C40" s="123" t="s">
        <v>51</v>
      </c>
      <c r="D40" s="150"/>
      <c r="E40" s="150"/>
      <c r="F40" s="151"/>
      <c r="G40" s="151"/>
      <c r="H40" s="151"/>
      <c r="I40" s="95"/>
      <c r="J40" s="95"/>
      <c r="K40" s="94"/>
      <c r="L40" s="95"/>
      <c r="M40" s="95"/>
      <c r="N40" s="60"/>
    </row>
    <row r="41" spans="1:14" hidden="1" x14ac:dyDescent="0.2">
      <c r="A41" s="121" t="s">
        <v>52</v>
      </c>
      <c r="C41" s="1" t="s">
        <v>53</v>
      </c>
      <c r="D41" s="111"/>
      <c r="E41" s="111"/>
      <c r="H41" s="152"/>
      <c r="J41" s="30"/>
      <c r="K41" s="30"/>
      <c r="L41" s="30"/>
      <c r="M41" s="26"/>
      <c r="N41" s="61"/>
    </row>
    <row r="42" spans="1:14" ht="13.5" hidden="1" thickBot="1" x14ac:dyDescent="0.25">
      <c r="A42" s="133" t="s">
        <v>54</v>
      </c>
      <c r="B42" s="134"/>
      <c r="C42" s="134" t="s">
        <v>55</v>
      </c>
      <c r="D42" s="134"/>
      <c r="E42" s="134"/>
      <c r="F42" s="134"/>
      <c r="G42" s="134"/>
      <c r="H42" s="153"/>
      <c r="I42" s="134"/>
      <c r="J42" s="134"/>
      <c r="K42" s="134"/>
      <c r="L42" s="134"/>
      <c r="M42" s="9"/>
      <c r="N42" s="62"/>
    </row>
    <row r="43" spans="1:14" ht="15.75" thickBot="1" x14ac:dyDescent="0.3">
      <c r="A43" s="154" t="s">
        <v>56</v>
      </c>
      <c r="B43" s="142"/>
      <c r="C43" s="142"/>
      <c r="D43" s="142"/>
      <c r="E43" s="142"/>
      <c r="F43" s="142"/>
      <c r="G43" s="142"/>
      <c r="H43" s="142"/>
      <c r="I43" s="142"/>
      <c r="J43" s="142"/>
      <c r="K43" s="142"/>
      <c r="L43" s="142"/>
      <c r="M43" s="96"/>
      <c r="N43" s="143"/>
    </row>
    <row r="44" spans="1:14" ht="13.5" thickBot="1" x14ac:dyDescent="0.25"/>
    <row r="45" spans="1:14" x14ac:dyDescent="0.2">
      <c r="A45" s="155" t="s">
        <v>57</v>
      </c>
      <c r="B45" s="156"/>
      <c r="C45" s="156"/>
      <c r="D45" s="156"/>
      <c r="E45" s="156"/>
      <c r="F45" s="157"/>
      <c r="G45" s="158"/>
      <c r="H45" s="158"/>
      <c r="I45" s="158"/>
      <c r="J45" s="158"/>
      <c r="K45" s="158"/>
      <c r="L45" s="158"/>
      <c r="M45" s="4"/>
      <c r="N45" s="3"/>
    </row>
    <row r="46" spans="1:14" s="163" customFormat="1" ht="11.25" x14ac:dyDescent="0.2">
      <c r="A46" s="159" t="s">
        <v>58</v>
      </c>
      <c r="B46" s="160"/>
      <c r="C46" s="160"/>
      <c r="D46" s="160"/>
      <c r="E46" s="160"/>
      <c r="F46" s="161"/>
      <c r="G46" s="162"/>
      <c r="H46" s="162"/>
      <c r="I46" s="162"/>
      <c r="J46" s="162"/>
      <c r="K46" s="162"/>
      <c r="L46" s="162"/>
      <c r="M46" s="6"/>
      <c r="N46" s="5"/>
    </row>
    <row r="47" spans="1:14" s="163" customFormat="1" ht="33.75" x14ac:dyDescent="0.2">
      <c r="A47" s="164" t="s">
        <v>59</v>
      </c>
      <c r="B47" s="165" t="s">
        <v>60</v>
      </c>
      <c r="C47" s="166" t="s">
        <v>61</v>
      </c>
      <c r="D47" s="166" t="s">
        <v>62</v>
      </c>
      <c r="E47" s="166" t="s">
        <v>63</v>
      </c>
      <c r="G47" s="166" t="str">
        <f>G$18</f>
        <v>TOTAL
PROGRAM
BUDGET</v>
      </c>
      <c r="H47" s="166" t="str">
        <f t="shared" ref="H47:N47" si="9">H$18</f>
        <v>HSGP GRANT
BUDGET</v>
      </c>
      <c r="I47" s="166" t="str">
        <f t="shared" si="9"/>
        <v>NON-CITY PROGRAM BUDGET</v>
      </c>
      <c r="J47" s="166" t="str">
        <f t="shared" si="9"/>
        <v>HSGP
MID-YEAR EXPEND.</v>
      </c>
      <c r="K47" s="166" t="str">
        <f t="shared" si="9"/>
        <v>HSGP
YEAR-END EXPEND.</v>
      </c>
      <c r="L47" s="166" t="str">
        <f t="shared" si="9"/>
        <v>HSGP TOTAL EXPEND.</v>
      </c>
      <c r="M47" s="18" t="str">
        <f t="shared" si="9"/>
        <v>HSGP PERCENT EXPENDED</v>
      </c>
      <c r="N47" s="93" t="str">
        <f t="shared" si="9"/>
        <v>YEAR-END
 TOTAL PROGRAM EXPEND.</v>
      </c>
    </row>
    <row r="48" spans="1:14" hidden="1" outlineLevel="1" x14ac:dyDescent="0.2">
      <c r="A48" s="167" t="s">
        <v>64</v>
      </c>
      <c r="B48" s="168" t="s">
        <v>65</v>
      </c>
      <c r="C48" s="169" t="s">
        <v>55</v>
      </c>
      <c r="D48" s="170">
        <v>1</v>
      </c>
      <c r="E48" s="171">
        <v>0.03</v>
      </c>
      <c r="G48" s="99">
        <v>2640</v>
      </c>
      <c r="H48" s="99">
        <v>2640</v>
      </c>
      <c r="I48" s="64">
        <f>G48-H48</f>
        <v>0</v>
      </c>
      <c r="J48" s="172">
        <v>566</v>
      </c>
      <c r="K48" s="172">
        <v>1324</v>
      </c>
      <c r="L48" s="173">
        <f t="shared" ref="L48:L55" si="10">SUM(J48:K48)</f>
        <v>1890</v>
      </c>
      <c r="M48" s="12">
        <f t="shared" ref="M48:M53" si="11">IFERROR(L48/H48,"N/A")</f>
        <v>0.71590909090909094</v>
      </c>
      <c r="N48" s="174">
        <v>1890</v>
      </c>
    </row>
    <row r="49" spans="1:14" hidden="1" outlineLevel="1" x14ac:dyDescent="0.2">
      <c r="A49" s="167" t="s">
        <v>66</v>
      </c>
      <c r="B49" s="168" t="s">
        <v>67</v>
      </c>
      <c r="C49" s="169" t="s">
        <v>55</v>
      </c>
      <c r="D49" s="170">
        <v>1</v>
      </c>
      <c r="E49" s="171">
        <v>0.6</v>
      </c>
      <c r="G49" s="99">
        <v>12000</v>
      </c>
      <c r="H49" s="99">
        <v>12000</v>
      </c>
      <c r="I49" s="68">
        <f t="shared" ref="I49:I53" si="12">G49-H49</f>
        <v>0</v>
      </c>
      <c r="J49" s="172">
        <v>9625</v>
      </c>
      <c r="K49" s="172">
        <v>951.89</v>
      </c>
      <c r="L49" s="173">
        <f t="shared" si="10"/>
        <v>10576.89</v>
      </c>
      <c r="M49" s="12">
        <f t="shared" si="11"/>
        <v>0.8814074999999999</v>
      </c>
      <c r="N49" s="174">
        <v>10577</v>
      </c>
    </row>
    <row r="50" spans="1:14" hidden="1" outlineLevel="1" x14ac:dyDescent="0.2">
      <c r="A50" s="167" t="s">
        <v>68</v>
      </c>
      <c r="B50" s="168" t="s">
        <v>67</v>
      </c>
      <c r="C50" s="169" t="s">
        <v>55</v>
      </c>
      <c r="D50" s="170">
        <v>1</v>
      </c>
      <c r="E50" s="171">
        <v>1</v>
      </c>
      <c r="G50" s="99">
        <v>27000</v>
      </c>
      <c r="H50" s="99">
        <v>27000</v>
      </c>
      <c r="I50" s="68">
        <f t="shared" ref="I50" si="13">G50-H50</f>
        <v>0</v>
      </c>
      <c r="J50" s="172">
        <v>3289</v>
      </c>
      <c r="K50" s="172">
        <v>22332</v>
      </c>
      <c r="L50" s="173">
        <f t="shared" si="10"/>
        <v>25621</v>
      </c>
      <c r="M50" s="12">
        <f t="shared" ref="M50" si="14">IFERROR(L50/H50,"N/A")</f>
        <v>0.94892592592592595</v>
      </c>
      <c r="N50" s="174">
        <v>25621</v>
      </c>
    </row>
    <row r="51" spans="1:14" hidden="1" outlineLevel="1" x14ac:dyDescent="0.2">
      <c r="A51" s="167" t="s">
        <v>69</v>
      </c>
      <c r="B51" s="168" t="s">
        <v>70</v>
      </c>
      <c r="C51" s="169" t="s">
        <v>55</v>
      </c>
      <c r="D51" s="170">
        <v>1</v>
      </c>
      <c r="E51" s="171">
        <v>0.05</v>
      </c>
      <c r="G51" s="99">
        <v>3400</v>
      </c>
      <c r="H51" s="99">
        <v>0</v>
      </c>
      <c r="I51" s="68">
        <f t="shared" ref="I51" si="15">G51-H51</f>
        <v>3400</v>
      </c>
      <c r="J51" s="172">
        <v>0</v>
      </c>
      <c r="K51" s="172">
        <v>0</v>
      </c>
      <c r="L51" s="173">
        <f t="shared" si="10"/>
        <v>0</v>
      </c>
      <c r="M51" s="12" t="str">
        <f t="shared" ref="M51" si="16">IFERROR(L51/H51,"N/A")</f>
        <v>N/A</v>
      </c>
      <c r="N51" s="174">
        <v>1371</v>
      </c>
    </row>
    <row r="52" spans="1:14" hidden="1" outlineLevel="1" x14ac:dyDescent="0.2">
      <c r="A52" s="167" t="s">
        <v>71</v>
      </c>
      <c r="B52" s="168" t="s">
        <v>72</v>
      </c>
      <c r="C52" s="169" t="s">
        <v>55</v>
      </c>
      <c r="D52" s="170">
        <v>1</v>
      </c>
      <c r="E52" s="171">
        <v>0.23</v>
      </c>
      <c r="G52" s="99">
        <v>14959</v>
      </c>
      <c r="H52" s="99">
        <v>3200</v>
      </c>
      <c r="I52" s="68">
        <f t="shared" si="12"/>
        <v>11759</v>
      </c>
      <c r="J52" s="172">
        <v>0</v>
      </c>
      <c r="K52" s="172">
        <v>3197</v>
      </c>
      <c r="L52" s="173">
        <f t="shared" si="10"/>
        <v>3197</v>
      </c>
      <c r="M52" s="12">
        <f t="shared" si="11"/>
        <v>0.99906249999999996</v>
      </c>
      <c r="N52" s="174">
        <v>14098</v>
      </c>
    </row>
    <row r="53" spans="1:14" hidden="1" outlineLevel="1" x14ac:dyDescent="0.2">
      <c r="A53" s="167" t="s">
        <v>73</v>
      </c>
      <c r="B53" s="168" t="s">
        <v>74</v>
      </c>
      <c r="C53" s="169" t="s">
        <v>55</v>
      </c>
      <c r="D53" s="170">
        <v>1</v>
      </c>
      <c r="E53" s="171">
        <v>0.03</v>
      </c>
      <c r="G53" s="99">
        <v>0</v>
      </c>
      <c r="H53" s="99">
        <v>0</v>
      </c>
      <c r="I53" s="68">
        <f t="shared" si="12"/>
        <v>0</v>
      </c>
      <c r="J53" s="172">
        <v>0</v>
      </c>
      <c r="K53" s="172">
        <v>0</v>
      </c>
      <c r="L53" s="173">
        <f t="shared" si="10"/>
        <v>0</v>
      </c>
      <c r="M53" s="12" t="str">
        <f t="shared" si="11"/>
        <v>N/A</v>
      </c>
      <c r="N53" s="174">
        <v>0</v>
      </c>
    </row>
    <row r="54" spans="1:14" hidden="1" outlineLevel="1" x14ac:dyDescent="0.2">
      <c r="A54" s="167" t="s">
        <v>75</v>
      </c>
      <c r="B54" s="168" t="s">
        <v>74</v>
      </c>
      <c r="C54" s="169" t="s">
        <v>55</v>
      </c>
      <c r="D54" s="170">
        <v>1</v>
      </c>
      <c r="E54" s="171">
        <v>0.03</v>
      </c>
      <c r="G54" s="99">
        <v>0</v>
      </c>
      <c r="H54" s="99">
        <v>0</v>
      </c>
      <c r="I54" s="68">
        <f t="shared" ref="I54:I55" si="17">G54-H54</f>
        <v>0</v>
      </c>
      <c r="J54" s="172">
        <v>0</v>
      </c>
      <c r="K54" s="172">
        <v>0</v>
      </c>
      <c r="L54" s="173">
        <f t="shared" si="10"/>
        <v>0</v>
      </c>
      <c r="M54" s="12" t="str">
        <f t="shared" ref="M54:M55" si="18">IFERROR(L54/H54,"N/A")</f>
        <v>N/A</v>
      </c>
      <c r="N54" s="174">
        <v>0</v>
      </c>
    </row>
    <row r="55" spans="1:14" collapsed="1" x14ac:dyDescent="0.2">
      <c r="A55" s="167"/>
      <c r="B55" s="168"/>
      <c r="C55" s="169" t="s">
        <v>55</v>
      </c>
      <c r="D55" s="170">
        <v>1</v>
      </c>
      <c r="E55" s="175"/>
      <c r="G55" s="99">
        <f>SUM(G48:G54)</f>
        <v>59999</v>
      </c>
      <c r="H55" s="99">
        <f>SUM(H48:H54)</f>
        <v>44840</v>
      </c>
      <c r="I55" s="68">
        <f t="shared" si="17"/>
        <v>15159</v>
      </c>
      <c r="J55" s="172">
        <f>SUM(J48:J54)</f>
        <v>13480</v>
      </c>
      <c r="K55" s="172">
        <f>SUM(K48:K54)</f>
        <v>27804.89</v>
      </c>
      <c r="L55" s="173">
        <f t="shared" si="10"/>
        <v>41284.89</v>
      </c>
      <c r="M55" s="12">
        <f t="shared" si="18"/>
        <v>0.92071565566458513</v>
      </c>
      <c r="N55" s="174">
        <f>SUM(N48:N54)</f>
        <v>53557</v>
      </c>
    </row>
    <row r="56" spans="1:14" x14ac:dyDescent="0.2">
      <c r="A56" s="167"/>
      <c r="B56" s="168"/>
      <c r="C56" s="176"/>
      <c r="D56" s="177"/>
      <c r="E56" s="175"/>
      <c r="G56" s="99">
        <v>0</v>
      </c>
      <c r="H56" s="99">
        <v>0</v>
      </c>
      <c r="I56" s="68">
        <f t="shared" ref="I56" si="19">G56-H56</f>
        <v>0</v>
      </c>
      <c r="J56" s="172">
        <v>0</v>
      </c>
      <c r="K56" s="172">
        <v>0</v>
      </c>
      <c r="L56" s="173">
        <f t="shared" ref="L56" si="20">SUM(J56:K56)</f>
        <v>0</v>
      </c>
      <c r="M56" s="12" t="str">
        <f t="shared" ref="M56" si="21">IFERROR(L56/H56,"N/A")</f>
        <v>N/A</v>
      </c>
      <c r="N56" s="174">
        <v>0</v>
      </c>
    </row>
    <row r="57" spans="1:14" ht="13.5" thickBot="1" x14ac:dyDescent="0.25">
      <c r="A57" s="133"/>
      <c r="B57" s="134"/>
      <c r="C57" s="178" t="s">
        <v>76</v>
      </c>
      <c r="D57" s="179"/>
      <c r="E57" s="179"/>
      <c r="F57" s="134"/>
      <c r="G57" s="69">
        <f>G55</f>
        <v>59999</v>
      </c>
      <c r="H57" s="69">
        <f>H55</f>
        <v>44840</v>
      </c>
      <c r="I57" s="69">
        <f t="shared" ref="I57:N57" si="22">I55</f>
        <v>15159</v>
      </c>
      <c r="J57" s="69">
        <f t="shared" si="22"/>
        <v>13480</v>
      </c>
      <c r="K57" s="69">
        <f t="shared" si="22"/>
        <v>27804.89</v>
      </c>
      <c r="L57" s="69">
        <f t="shared" si="22"/>
        <v>41284.89</v>
      </c>
      <c r="M57" s="69">
        <f t="shared" si="22"/>
        <v>0.92071565566458513</v>
      </c>
      <c r="N57" s="69">
        <f t="shared" si="22"/>
        <v>53557</v>
      </c>
    </row>
    <row r="58" spans="1:14" ht="13.5" thickBot="1" x14ac:dyDescent="0.25"/>
    <row r="59" spans="1:14" x14ac:dyDescent="0.2">
      <c r="A59" s="180" t="s">
        <v>77</v>
      </c>
      <c r="B59" s="156"/>
      <c r="C59" s="156"/>
      <c r="D59" s="156"/>
      <c r="E59" s="156"/>
      <c r="F59" s="157"/>
      <c r="G59" s="158"/>
      <c r="H59" s="158"/>
      <c r="I59" s="158"/>
      <c r="J59" s="158"/>
      <c r="K59" s="158"/>
      <c r="L59" s="158"/>
      <c r="M59" s="4"/>
      <c r="N59" s="3"/>
    </row>
    <row r="60" spans="1:14" s="163" customFormat="1" ht="11.25" x14ac:dyDescent="0.2">
      <c r="A60" s="159" t="s">
        <v>78</v>
      </c>
      <c r="B60" s="160"/>
      <c r="C60" s="160"/>
      <c r="D60" s="160"/>
      <c r="E60" s="160"/>
      <c r="F60" s="161"/>
      <c r="G60" s="162"/>
      <c r="H60" s="162"/>
      <c r="I60" s="162"/>
      <c r="J60" s="162"/>
      <c r="K60" s="162"/>
      <c r="L60" s="162"/>
      <c r="M60" s="6"/>
      <c r="N60" s="5"/>
    </row>
    <row r="61" spans="1:14" ht="33.75" x14ac:dyDescent="0.2">
      <c r="A61" s="181" t="s">
        <v>79</v>
      </c>
      <c r="B61" s="182"/>
      <c r="C61" s="183"/>
      <c r="D61" s="183"/>
      <c r="E61" s="183"/>
      <c r="F61" s="183"/>
      <c r="G61" s="166" t="str">
        <f>G$18</f>
        <v>TOTAL
PROGRAM
BUDGET</v>
      </c>
      <c r="H61" s="166" t="str">
        <f t="shared" ref="H61:N61" si="23">H$18</f>
        <v>HSGP GRANT
BUDGET</v>
      </c>
      <c r="I61" s="166" t="str">
        <f t="shared" si="23"/>
        <v>NON-CITY PROGRAM BUDGET</v>
      </c>
      <c r="J61" s="166" t="str">
        <f t="shared" si="23"/>
        <v>HSGP
MID-YEAR EXPEND.</v>
      </c>
      <c r="K61" s="166" t="str">
        <f t="shared" si="23"/>
        <v>HSGP
YEAR-END EXPEND.</v>
      </c>
      <c r="L61" s="166" t="str">
        <f t="shared" si="23"/>
        <v>HSGP TOTAL EXPEND.</v>
      </c>
      <c r="M61" s="18" t="str">
        <f t="shared" si="23"/>
        <v>HSGP PERCENT EXPENDED</v>
      </c>
      <c r="N61" s="93" t="str">
        <f t="shared" si="23"/>
        <v>YEAR-END
 TOTAL PROGRAM EXPEND.</v>
      </c>
    </row>
    <row r="62" spans="1:14" x14ac:dyDescent="0.2">
      <c r="A62" s="184" t="s">
        <v>80</v>
      </c>
      <c r="B62" s="185"/>
      <c r="C62" s="185"/>
      <c r="D62" s="186"/>
      <c r="E62" s="187"/>
      <c r="F62" s="188"/>
      <c r="G62" s="100">
        <v>4590</v>
      </c>
      <c r="H62" s="100">
        <v>3430</v>
      </c>
      <c r="I62" s="64">
        <f t="shared" ref="I62:I69" si="24">G62-H62</f>
        <v>1160</v>
      </c>
      <c r="J62" s="172">
        <v>993</v>
      </c>
      <c r="K62" s="172">
        <v>2165</v>
      </c>
      <c r="L62" s="64">
        <f>SUM(J62:K62)</f>
        <v>3158</v>
      </c>
      <c r="M62" s="12">
        <f>IFERROR(L62/H62,"N/A")</f>
        <v>0.92069970845481053</v>
      </c>
      <c r="N62" s="189">
        <v>4097</v>
      </c>
    </row>
    <row r="63" spans="1:14" x14ac:dyDescent="0.2">
      <c r="A63" s="190" t="s">
        <v>81</v>
      </c>
      <c r="B63" s="185"/>
      <c r="C63" s="101"/>
      <c r="D63" s="186"/>
      <c r="E63" s="187"/>
      <c r="F63" s="188"/>
      <c r="G63" s="100">
        <v>780</v>
      </c>
      <c r="H63" s="100">
        <v>583</v>
      </c>
      <c r="I63" s="68">
        <f t="shared" si="24"/>
        <v>197</v>
      </c>
      <c r="J63" s="172">
        <v>175</v>
      </c>
      <c r="K63" s="145">
        <v>362</v>
      </c>
      <c r="L63" s="68">
        <f t="shared" ref="L63:L69" si="25">SUM(J63:K63)</f>
        <v>537</v>
      </c>
      <c r="M63" s="11">
        <f t="shared" ref="M63:M69" si="26">IFERROR(L63/H63,"N/A")</f>
        <v>0.92109777015437388</v>
      </c>
      <c r="N63" s="191">
        <v>696</v>
      </c>
    </row>
    <row r="64" spans="1:14" x14ac:dyDescent="0.2">
      <c r="A64" s="190" t="s">
        <v>82</v>
      </c>
      <c r="B64" s="185"/>
      <c r="C64" s="101"/>
      <c r="D64" s="186"/>
      <c r="E64" s="187"/>
      <c r="F64" s="188"/>
      <c r="G64" s="100">
        <v>1500</v>
      </c>
      <c r="H64" s="100">
        <v>1121</v>
      </c>
      <c r="I64" s="68">
        <f t="shared" ref="I64" si="27">G64-H64</f>
        <v>379</v>
      </c>
      <c r="J64" s="172">
        <v>274</v>
      </c>
      <c r="K64" s="145">
        <v>276</v>
      </c>
      <c r="L64" s="68">
        <f t="shared" ref="L64" si="28">SUM(J64:K64)</f>
        <v>550</v>
      </c>
      <c r="M64" s="11">
        <f t="shared" ref="M64" si="29">IFERROR(L64/H64,"N/A")</f>
        <v>0.49063336306868865</v>
      </c>
      <c r="N64" s="191">
        <v>714</v>
      </c>
    </row>
    <row r="65" spans="1:14" x14ac:dyDescent="0.2">
      <c r="A65" s="190" t="s">
        <v>83</v>
      </c>
      <c r="B65" s="185"/>
      <c r="C65" s="101"/>
      <c r="D65" s="186"/>
      <c r="E65" s="187"/>
      <c r="F65" s="188"/>
      <c r="G65" s="100">
        <v>10452</v>
      </c>
      <c r="H65" s="100">
        <v>7854.5999999999995</v>
      </c>
      <c r="I65" s="68">
        <f t="shared" si="24"/>
        <v>2597.4000000000005</v>
      </c>
      <c r="J65" s="172">
        <v>1222</v>
      </c>
      <c r="K65" s="145">
        <v>4824</v>
      </c>
      <c r="L65" s="68">
        <f t="shared" si="25"/>
        <v>6046</v>
      </c>
      <c r="M65" s="11">
        <f t="shared" si="26"/>
        <v>0.76974002495353044</v>
      </c>
      <c r="N65" s="191">
        <v>7840</v>
      </c>
    </row>
    <row r="66" spans="1:14" x14ac:dyDescent="0.2">
      <c r="A66" s="190" t="s">
        <v>84</v>
      </c>
      <c r="B66" s="185"/>
      <c r="C66" s="101"/>
      <c r="D66" s="186"/>
      <c r="E66" s="187"/>
      <c r="F66" s="188"/>
      <c r="G66" s="100">
        <v>240</v>
      </c>
      <c r="H66" s="100">
        <v>179</v>
      </c>
      <c r="I66" s="68">
        <f t="shared" ref="I66" si="30">G66-H66</f>
        <v>61</v>
      </c>
      <c r="J66" s="172">
        <v>20</v>
      </c>
      <c r="K66" s="145">
        <v>87</v>
      </c>
      <c r="L66" s="68">
        <f t="shared" ref="L66" si="31">SUM(J66:K66)</f>
        <v>107</v>
      </c>
      <c r="M66" s="11">
        <f t="shared" ref="M66" si="32">IFERROR(L66/H66,"N/A")</f>
        <v>0.5977653631284916</v>
      </c>
      <c r="N66" s="191">
        <v>139</v>
      </c>
    </row>
    <row r="67" spans="1:14" x14ac:dyDescent="0.2">
      <c r="A67" s="190" t="s">
        <v>85</v>
      </c>
      <c r="B67" s="185"/>
      <c r="C67" s="101"/>
      <c r="D67" s="186"/>
      <c r="E67" s="187"/>
      <c r="F67" s="188"/>
      <c r="G67" s="100">
        <v>300</v>
      </c>
      <c r="H67" s="100">
        <v>224</v>
      </c>
      <c r="I67" s="68">
        <f t="shared" si="24"/>
        <v>76</v>
      </c>
      <c r="J67" s="172">
        <v>18</v>
      </c>
      <c r="K67" s="145">
        <v>142</v>
      </c>
      <c r="L67" s="68">
        <f t="shared" si="25"/>
        <v>160</v>
      </c>
      <c r="M67" s="11">
        <f t="shared" si="26"/>
        <v>0.7142857142857143</v>
      </c>
      <c r="N67" s="191">
        <v>208</v>
      </c>
    </row>
    <row r="68" spans="1:14" x14ac:dyDescent="0.2">
      <c r="A68" s="190"/>
      <c r="B68" s="185"/>
      <c r="C68" s="101"/>
      <c r="D68" s="186"/>
      <c r="E68" s="187"/>
      <c r="F68" s="188"/>
      <c r="G68" s="100">
        <v>0</v>
      </c>
      <c r="H68" s="100">
        <v>0</v>
      </c>
      <c r="I68" s="68">
        <f t="shared" si="24"/>
        <v>0</v>
      </c>
      <c r="J68" s="172">
        <v>0</v>
      </c>
      <c r="K68" s="145">
        <v>0</v>
      </c>
      <c r="L68" s="68">
        <f t="shared" si="25"/>
        <v>0</v>
      </c>
      <c r="M68" s="11" t="str">
        <f t="shared" si="26"/>
        <v>N/A</v>
      </c>
      <c r="N68" s="191">
        <v>0</v>
      </c>
    </row>
    <row r="69" spans="1:14" x14ac:dyDescent="0.2">
      <c r="A69" s="192"/>
      <c r="B69" s="185"/>
      <c r="C69" s="102"/>
      <c r="D69" s="193"/>
      <c r="E69" s="194"/>
      <c r="F69" s="188"/>
      <c r="G69" s="100">
        <v>0</v>
      </c>
      <c r="H69" s="100">
        <v>0</v>
      </c>
      <c r="I69" s="68">
        <f t="shared" si="24"/>
        <v>0</v>
      </c>
      <c r="J69" s="172">
        <v>0</v>
      </c>
      <c r="K69" s="145">
        <v>0</v>
      </c>
      <c r="L69" s="68">
        <f t="shared" si="25"/>
        <v>0</v>
      </c>
      <c r="M69" s="11" t="str">
        <f t="shared" si="26"/>
        <v>N/A</v>
      </c>
      <c r="N69" s="191">
        <v>0</v>
      </c>
    </row>
    <row r="70" spans="1:14" ht="13.5" thickBot="1" x14ac:dyDescent="0.25">
      <c r="A70" s="133"/>
      <c r="B70" s="134"/>
      <c r="C70" s="195" t="s">
        <v>86</v>
      </c>
      <c r="D70" s="196"/>
      <c r="E70" s="196"/>
      <c r="F70" s="197"/>
      <c r="G70" s="69">
        <f t="shared" ref="G70:L70" si="33">SUM(G62:G69)</f>
        <v>17862</v>
      </c>
      <c r="H70" s="69">
        <f t="shared" si="33"/>
        <v>13391.599999999999</v>
      </c>
      <c r="I70" s="69">
        <f t="shared" si="33"/>
        <v>4470.4000000000005</v>
      </c>
      <c r="J70" s="69">
        <f t="shared" si="33"/>
        <v>2702</v>
      </c>
      <c r="K70" s="69">
        <f t="shared" si="33"/>
        <v>7856</v>
      </c>
      <c r="L70" s="69">
        <f t="shared" si="33"/>
        <v>10558</v>
      </c>
      <c r="M70" s="19">
        <f>IFERROR(L70/H70,"N/A")</f>
        <v>0.78840467158517291</v>
      </c>
      <c r="N70" s="70">
        <f>SUM(N62:N69)</f>
        <v>13694</v>
      </c>
    </row>
    <row r="71" spans="1:14" ht="13.5" thickBot="1" x14ac:dyDescent="0.25"/>
    <row r="72" spans="1:14" s="163" customFormat="1" x14ac:dyDescent="0.2">
      <c r="A72" s="180" t="s">
        <v>87</v>
      </c>
      <c r="B72" s="156"/>
      <c r="C72" s="156"/>
      <c r="D72" s="156"/>
      <c r="E72" s="156"/>
      <c r="F72" s="157"/>
      <c r="G72" s="158"/>
      <c r="H72" s="158"/>
      <c r="I72" s="158"/>
      <c r="J72" s="158"/>
      <c r="K72" s="158"/>
      <c r="L72" s="158"/>
      <c r="M72" s="4"/>
      <c r="N72" s="3"/>
    </row>
    <row r="73" spans="1:14" s="163" customFormat="1" ht="11.25" x14ac:dyDescent="0.2">
      <c r="A73" s="159" t="s">
        <v>88</v>
      </c>
      <c r="B73" s="160"/>
      <c r="C73" s="160"/>
      <c r="D73" s="160"/>
      <c r="E73" s="160"/>
      <c r="F73" s="161"/>
      <c r="G73" s="162"/>
      <c r="H73" s="162"/>
      <c r="I73" s="162"/>
      <c r="J73" s="162"/>
      <c r="K73" s="162"/>
      <c r="L73" s="162"/>
      <c r="M73" s="6"/>
      <c r="N73" s="5"/>
    </row>
    <row r="74" spans="1:14" ht="33.75" x14ac:dyDescent="0.2">
      <c r="A74" s="181" t="s">
        <v>79</v>
      </c>
      <c r="B74" s="182"/>
      <c r="C74" s="183"/>
      <c r="D74" s="183"/>
      <c r="E74" s="183"/>
      <c r="F74" s="183"/>
      <c r="G74" s="166" t="str">
        <f>G$18</f>
        <v>TOTAL
PROGRAM
BUDGET</v>
      </c>
      <c r="H74" s="166" t="str">
        <f t="shared" ref="H74:N74" si="34">H$18</f>
        <v>HSGP GRANT
BUDGET</v>
      </c>
      <c r="I74" s="166" t="str">
        <f t="shared" si="34"/>
        <v>NON-CITY PROGRAM BUDGET</v>
      </c>
      <c r="J74" s="166" t="str">
        <f t="shared" si="34"/>
        <v>HSGP
MID-YEAR EXPEND.</v>
      </c>
      <c r="K74" s="166" t="str">
        <f t="shared" si="34"/>
        <v>HSGP
YEAR-END EXPEND.</v>
      </c>
      <c r="L74" s="166" t="str">
        <f t="shared" si="34"/>
        <v>HSGP TOTAL EXPEND.</v>
      </c>
      <c r="M74" s="18" t="str">
        <f t="shared" si="34"/>
        <v>HSGP PERCENT EXPENDED</v>
      </c>
      <c r="N74" s="93" t="str">
        <f t="shared" si="34"/>
        <v>YEAR-END
 TOTAL PROGRAM EXPEND.</v>
      </c>
    </row>
    <row r="75" spans="1:14" x14ac:dyDescent="0.2">
      <c r="A75" s="198" t="s">
        <v>89</v>
      </c>
      <c r="B75" s="199"/>
      <c r="C75" s="103"/>
      <c r="D75" s="200"/>
      <c r="E75" s="201"/>
      <c r="F75" s="188"/>
      <c r="G75" s="99">
        <v>1944</v>
      </c>
      <c r="H75" s="99">
        <v>700</v>
      </c>
      <c r="I75" s="64">
        <f>G75-H75</f>
        <v>1244</v>
      </c>
      <c r="J75" s="172">
        <v>0</v>
      </c>
      <c r="K75" s="172">
        <v>0</v>
      </c>
      <c r="L75" s="64">
        <f>SUM(J75:K75)</f>
        <v>0</v>
      </c>
      <c r="M75" s="12">
        <f>IFERROR(L75/H75,"N/A")</f>
        <v>0</v>
      </c>
      <c r="N75" s="189">
        <v>1244</v>
      </c>
    </row>
    <row r="76" spans="1:14" x14ac:dyDescent="0.2">
      <c r="A76" s="202"/>
      <c r="B76" s="199"/>
      <c r="C76" s="103"/>
      <c r="D76" s="200"/>
      <c r="E76" s="201"/>
      <c r="F76" s="188"/>
      <c r="G76" s="100">
        <v>0</v>
      </c>
      <c r="H76" s="100">
        <v>0</v>
      </c>
      <c r="I76" s="71">
        <f t="shared" ref="I76:I77" si="35">G76-H76</f>
        <v>0</v>
      </c>
      <c r="J76" s="203">
        <v>0</v>
      </c>
      <c r="K76" s="203">
        <v>0</v>
      </c>
      <c r="L76" s="68">
        <f t="shared" ref="L76:L77" si="36">SUM(J76:K76)</f>
        <v>0</v>
      </c>
      <c r="M76" s="11" t="str">
        <f t="shared" ref="M76:M77" si="37">IFERROR(L76/H76,"N/A")</f>
        <v>N/A</v>
      </c>
      <c r="N76" s="191">
        <v>0</v>
      </c>
    </row>
    <row r="77" spans="1:14" x14ac:dyDescent="0.2">
      <c r="A77" s="202"/>
      <c r="B77" s="199"/>
      <c r="C77" s="103"/>
      <c r="D77" s="200"/>
      <c r="E77" s="201"/>
      <c r="F77" s="188"/>
      <c r="G77" s="100">
        <v>0</v>
      </c>
      <c r="H77" s="100">
        <v>0</v>
      </c>
      <c r="I77" s="71">
        <f t="shared" si="35"/>
        <v>0</v>
      </c>
      <c r="J77" s="203">
        <v>0</v>
      </c>
      <c r="K77" s="203">
        <v>0</v>
      </c>
      <c r="L77" s="68">
        <f t="shared" si="36"/>
        <v>0</v>
      </c>
      <c r="M77" s="11" t="str">
        <f t="shared" si="37"/>
        <v>N/A</v>
      </c>
      <c r="N77" s="191">
        <v>0</v>
      </c>
    </row>
    <row r="78" spans="1:14" ht="13.5" thickBot="1" x14ac:dyDescent="0.25">
      <c r="A78" s="133"/>
      <c r="B78" s="134"/>
      <c r="C78" s="195" t="s">
        <v>90</v>
      </c>
      <c r="D78" s="196"/>
      <c r="E78" s="196"/>
      <c r="F78" s="197"/>
      <c r="G78" s="69">
        <f t="shared" ref="G78:L78" si="38">SUM(G75:G77)</f>
        <v>1944</v>
      </c>
      <c r="H78" s="69">
        <f t="shared" si="38"/>
        <v>700</v>
      </c>
      <c r="I78" s="69">
        <f t="shared" si="38"/>
        <v>1244</v>
      </c>
      <c r="J78" s="69">
        <f t="shared" si="38"/>
        <v>0</v>
      </c>
      <c r="K78" s="69">
        <f t="shared" si="38"/>
        <v>0</v>
      </c>
      <c r="L78" s="69">
        <f t="shared" si="38"/>
        <v>0</v>
      </c>
      <c r="M78" s="19">
        <f>IFERROR(L78/H78,"N/A")</f>
        <v>0</v>
      </c>
      <c r="N78" s="70">
        <f>SUM(N75:N77)</f>
        <v>1244</v>
      </c>
    </row>
    <row r="79" spans="1:14" ht="13.5" thickBot="1" x14ac:dyDescent="0.25"/>
    <row r="80" spans="1:14" s="163" customFormat="1" x14ac:dyDescent="0.2">
      <c r="A80" s="155" t="s">
        <v>91</v>
      </c>
      <c r="B80" s="156"/>
      <c r="C80" s="156"/>
      <c r="D80" s="156"/>
      <c r="E80" s="156"/>
      <c r="F80" s="157"/>
      <c r="G80" s="158"/>
      <c r="H80" s="158"/>
      <c r="I80" s="158"/>
      <c r="J80" s="158"/>
      <c r="K80" s="158"/>
      <c r="L80" s="158"/>
      <c r="M80" s="4"/>
      <c r="N80" s="3"/>
    </row>
    <row r="81" spans="1:14" x14ac:dyDescent="0.2">
      <c r="A81" s="159" t="s">
        <v>92</v>
      </c>
      <c r="B81" s="160"/>
      <c r="C81" s="160"/>
      <c r="D81" s="160"/>
      <c r="E81" s="160"/>
      <c r="F81" s="161"/>
      <c r="G81" s="162"/>
      <c r="H81" s="162"/>
      <c r="I81" s="162"/>
      <c r="J81" s="162"/>
      <c r="K81" s="162"/>
      <c r="L81" s="162"/>
      <c r="M81" s="6"/>
      <c r="N81" s="5"/>
    </row>
    <row r="82" spans="1:14" ht="33.75" x14ac:dyDescent="0.2">
      <c r="A82" s="181" t="s">
        <v>79</v>
      </c>
      <c r="B82" s="182"/>
      <c r="C82" s="183"/>
      <c r="D82" s="183"/>
      <c r="E82" s="183"/>
      <c r="F82" s="183"/>
      <c r="G82" s="166" t="str">
        <f>G$18</f>
        <v>TOTAL
PROGRAM
BUDGET</v>
      </c>
      <c r="H82" s="166" t="str">
        <f t="shared" ref="H82:N82" si="39">H$18</f>
        <v>HSGP GRANT
BUDGET</v>
      </c>
      <c r="I82" s="166" t="str">
        <f t="shared" si="39"/>
        <v>NON-CITY PROGRAM BUDGET</v>
      </c>
      <c r="J82" s="166" t="str">
        <f t="shared" si="39"/>
        <v>HSGP
MID-YEAR EXPEND.</v>
      </c>
      <c r="K82" s="166" t="str">
        <f t="shared" si="39"/>
        <v>HSGP
YEAR-END EXPEND.</v>
      </c>
      <c r="L82" s="166" t="str">
        <f t="shared" si="39"/>
        <v>HSGP TOTAL EXPEND.</v>
      </c>
      <c r="M82" s="18" t="str">
        <f t="shared" si="39"/>
        <v>HSGP PERCENT EXPENDED</v>
      </c>
      <c r="N82" s="93" t="str">
        <f t="shared" si="39"/>
        <v>YEAR-END
 TOTAL PROGRAM EXPEND.</v>
      </c>
    </row>
    <row r="83" spans="1:14" x14ac:dyDescent="0.2">
      <c r="A83" s="198" t="s">
        <v>93</v>
      </c>
      <c r="B83" s="199"/>
      <c r="C83" s="103"/>
      <c r="D83" s="200"/>
      <c r="E83" s="201"/>
      <c r="F83" s="188"/>
      <c r="G83" s="100">
        <v>24120</v>
      </c>
      <c r="H83" s="99">
        <v>22527</v>
      </c>
      <c r="I83" s="64">
        <f t="shared" ref="I83:I95" si="40">G83-H83</f>
        <v>1593</v>
      </c>
      <c r="J83" s="172">
        <v>15600</v>
      </c>
      <c r="K83" s="172">
        <f>22389-15600</f>
        <v>6789</v>
      </c>
      <c r="L83" s="64">
        <f>SUM(J83:K83)</f>
        <v>22389</v>
      </c>
      <c r="M83" s="12">
        <f>IFERROR(L83/H83,"N/A")</f>
        <v>0.99387401784525231</v>
      </c>
      <c r="N83" s="189">
        <v>23982</v>
      </c>
    </row>
    <row r="84" spans="1:14" x14ac:dyDescent="0.2">
      <c r="A84" s="202" t="s">
        <v>94</v>
      </c>
      <c r="B84" s="199"/>
      <c r="C84" s="103"/>
      <c r="D84" s="200"/>
      <c r="E84" s="201"/>
      <c r="F84" s="188"/>
      <c r="G84" s="100">
        <v>4824</v>
      </c>
      <c r="H84" s="99">
        <v>4600</v>
      </c>
      <c r="I84" s="68">
        <f t="shared" ref="I84:I87" si="41">G84-H84</f>
        <v>224</v>
      </c>
      <c r="J84" s="172">
        <v>3521</v>
      </c>
      <c r="K84" s="145">
        <v>1068</v>
      </c>
      <c r="L84" s="68">
        <f>SUM(J84:K84)</f>
        <v>4589</v>
      </c>
      <c r="M84" s="11">
        <f>IFERROR(L84/H84,"N/A")</f>
        <v>0.99760869565217392</v>
      </c>
      <c r="N84" s="191">
        <v>4813</v>
      </c>
    </row>
    <row r="85" spans="1:14" x14ac:dyDescent="0.2">
      <c r="A85" s="202" t="s">
        <v>95</v>
      </c>
      <c r="B85" s="199"/>
      <c r="C85" s="103"/>
      <c r="D85" s="200"/>
      <c r="E85" s="201"/>
      <c r="F85" s="188"/>
      <c r="G85" s="100">
        <v>1500</v>
      </c>
      <c r="H85" s="99">
        <v>1000</v>
      </c>
      <c r="I85" s="64">
        <f t="shared" si="41"/>
        <v>500</v>
      </c>
      <c r="J85" s="172">
        <v>156</v>
      </c>
      <c r="K85" s="172">
        <v>0</v>
      </c>
      <c r="L85" s="64">
        <f t="shared" ref="L85:L87" si="42">SUM(J85:K85)</f>
        <v>156</v>
      </c>
      <c r="M85" s="12">
        <f t="shared" ref="M85:M87" si="43">IFERROR(L85/H85,"N/A")</f>
        <v>0.156</v>
      </c>
      <c r="N85" s="189">
        <v>656</v>
      </c>
    </row>
    <row r="86" spans="1:14" x14ac:dyDescent="0.2">
      <c r="A86" s="202" t="s">
        <v>96</v>
      </c>
      <c r="B86" s="199"/>
      <c r="C86" s="103"/>
      <c r="D86" s="200"/>
      <c r="E86" s="201"/>
      <c r="F86" s="188"/>
      <c r="G86" s="100">
        <v>1440</v>
      </c>
      <c r="H86" s="99">
        <v>1200</v>
      </c>
      <c r="I86" s="64">
        <f t="shared" si="41"/>
        <v>240</v>
      </c>
      <c r="J86" s="172">
        <v>0</v>
      </c>
      <c r="K86" s="172">
        <v>1124</v>
      </c>
      <c r="L86" s="64">
        <f t="shared" si="42"/>
        <v>1124</v>
      </c>
      <c r="M86" s="12">
        <f t="shared" si="43"/>
        <v>0.93666666666666665</v>
      </c>
      <c r="N86" s="189">
        <v>1364</v>
      </c>
    </row>
    <row r="87" spans="1:14" x14ac:dyDescent="0.2">
      <c r="A87" s="202" t="s">
        <v>97</v>
      </c>
      <c r="B87" s="199"/>
      <c r="C87" s="103"/>
      <c r="D87" s="200"/>
      <c r="E87" s="201"/>
      <c r="F87" s="188"/>
      <c r="G87" s="100">
        <v>1174</v>
      </c>
      <c r="H87" s="99">
        <v>1000</v>
      </c>
      <c r="I87" s="64">
        <f t="shared" si="41"/>
        <v>174</v>
      </c>
      <c r="J87" s="172">
        <v>0</v>
      </c>
      <c r="K87" s="172">
        <v>316</v>
      </c>
      <c r="L87" s="64">
        <f t="shared" si="42"/>
        <v>316</v>
      </c>
      <c r="M87" s="12">
        <f t="shared" si="43"/>
        <v>0.316</v>
      </c>
      <c r="N87" s="189">
        <v>490</v>
      </c>
    </row>
    <row r="88" spans="1:14" x14ac:dyDescent="0.2">
      <c r="A88" s="202" t="s">
        <v>98</v>
      </c>
      <c r="B88" s="199"/>
      <c r="C88" s="103"/>
      <c r="D88" s="200"/>
      <c r="E88" s="201"/>
      <c r="F88" s="188"/>
      <c r="G88" s="100">
        <v>1447</v>
      </c>
      <c r="H88" s="99">
        <v>800</v>
      </c>
      <c r="I88" s="68">
        <f t="shared" si="40"/>
        <v>647</v>
      </c>
      <c r="J88" s="172">
        <v>64</v>
      </c>
      <c r="K88" s="145">
        <v>0</v>
      </c>
      <c r="L88" s="68">
        <f>SUM(J88:K88)</f>
        <v>64</v>
      </c>
      <c r="M88" s="11">
        <f>IFERROR(L88/H88,"N/A")</f>
        <v>0.08</v>
      </c>
      <c r="N88" s="191">
        <f>647+64</f>
        <v>711</v>
      </c>
    </row>
    <row r="89" spans="1:14" x14ac:dyDescent="0.2">
      <c r="A89" s="202" t="s">
        <v>99</v>
      </c>
      <c r="B89" s="199"/>
      <c r="C89" s="103"/>
      <c r="D89" s="200"/>
      <c r="E89" s="201"/>
      <c r="F89" s="188"/>
      <c r="G89" s="100">
        <v>1800</v>
      </c>
      <c r="H89" s="99">
        <v>1000</v>
      </c>
      <c r="I89" s="64">
        <f t="shared" ref="I89:I93" si="44">G89-H89</f>
        <v>800</v>
      </c>
      <c r="J89" s="172">
        <v>214</v>
      </c>
      <c r="K89" s="172">
        <v>500</v>
      </c>
      <c r="L89" s="64">
        <f t="shared" ref="L89:L92" si="45">SUM(J89:K89)</f>
        <v>714</v>
      </c>
      <c r="M89" s="12">
        <f t="shared" ref="M89:M92" si="46">IFERROR(L89/H89,"N/A")</f>
        <v>0.71399999999999997</v>
      </c>
      <c r="N89" s="189">
        <v>1514</v>
      </c>
    </row>
    <row r="90" spans="1:14" x14ac:dyDescent="0.2">
      <c r="A90" s="202" t="s">
        <v>100</v>
      </c>
      <c r="B90" s="199"/>
      <c r="C90" s="103"/>
      <c r="D90" s="200"/>
      <c r="E90" s="201"/>
      <c r="F90" s="188"/>
      <c r="G90" s="100">
        <v>2000</v>
      </c>
      <c r="H90" s="99">
        <v>2000</v>
      </c>
      <c r="I90" s="64">
        <f t="shared" si="44"/>
        <v>0</v>
      </c>
      <c r="J90" s="172">
        <v>1332</v>
      </c>
      <c r="K90" s="172">
        <v>542</v>
      </c>
      <c r="L90" s="64">
        <f t="shared" si="45"/>
        <v>1874</v>
      </c>
      <c r="M90" s="12">
        <f t="shared" si="46"/>
        <v>0.93700000000000006</v>
      </c>
      <c r="N90" s="189">
        <v>1874</v>
      </c>
    </row>
    <row r="91" spans="1:14" x14ac:dyDescent="0.2">
      <c r="A91" s="202" t="s">
        <v>101</v>
      </c>
      <c r="B91" s="199"/>
      <c r="C91" s="103"/>
      <c r="D91" s="200"/>
      <c r="E91" s="201"/>
      <c r="F91" s="188"/>
      <c r="G91" s="100">
        <v>960</v>
      </c>
      <c r="H91" s="99">
        <v>960</v>
      </c>
      <c r="I91" s="64">
        <f t="shared" si="44"/>
        <v>0</v>
      </c>
      <c r="J91" s="172">
        <v>102</v>
      </c>
      <c r="K91" s="172">
        <v>259</v>
      </c>
      <c r="L91" s="64">
        <f t="shared" si="45"/>
        <v>361</v>
      </c>
      <c r="M91" s="12">
        <f t="shared" si="46"/>
        <v>0.37604166666666666</v>
      </c>
      <c r="N91" s="189">
        <v>361</v>
      </c>
    </row>
    <row r="92" spans="1:14" x14ac:dyDescent="0.2">
      <c r="A92" s="202" t="s">
        <v>102</v>
      </c>
      <c r="B92" s="199"/>
      <c r="C92" s="103"/>
      <c r="D92" s="200"/>
      <c r="E92" s="201"/>
      <c r="F92" s="188"/>
      <c r="G92" s="100">
        <v>1800</v>
      </c>
      <c r="H92" s="100">
        <v>1367</v>
      </c>
      <c r="I92" s="71">
        <f t="shared" si="44"/>
        <v>433</v>
      </c>
      <c r="J92" s="203">
        <v>0</v>
      </c>
      <c r="K92" s="203">
        <v>0</v>
      </c>
      <c r="L92" s="68">
        <f t="shared" si="45"/>
        <v>0</v>
      </c>
      <c r="M92" s="11">
        <f t="shared" si="46"/>
        <v>0</v>
      </c>
      <c r="N92" s="191">
        <v>0</v>
      </c>
    </row>
    <row r="93" spans="1:14" x14ac:dyDescent="0.2">
      <c r="A93" s="202" t="s">
        <v>103</v>
      </c>
      <c r="B93" s="199"/>
      <c r="C93" s="103"/>
      <c r="D93" s="200"/>
      <c r="E93" s="201"/>
      <c r="F93" s="188"/>
      <c r="G93" s="100">
        <v>2000</v>
      </c>
      <c r="H93" s="100">
        <v>500</v>
      </c>
      <c r="I93" s="68">
        <f t="shared" si="44"/>
        <v>1500</v>
      </c>
      <c r="J93" s="172">
        <v>0</v>
      </c>
      <c r="K93" s="145">
        <v>207</v>
      </c>
      <c r="L93" s="68">
        <f>SUM(J93:K93)</f>
        <v>207</v>
      </c>
      <c r="M93" s="11">
        <f>IFERROR(L93/H93,"N/A")</f>
        <v>0.41399999999999998</v>
      </c>
      <c r="N93" s="191">
        <v>707</v>
      </c>
    </row>
    <row r="94" spans="1:14" x14ac:dyDescent="0.2">
      <c r="A94" s="202"/>
      <c r="B94" s="199"/>
      <c r="C94" s="103"/>
      <c r="D94" s="200"/>
      <c r="E94" s="201"/>
      <c r="F94" s="188"/>
      <c r="G94" s="100">
        <v>0</v>
      </c>
      <c r="H94" s="99">
        <v>0</v>
      </c>
      <c r="I94" s="64">
        <f t="shared" si="40"/>
        <v>0</v>
      </c>
      <c r="J94" s="172">
        <v>0</v>
      </c>
      <c r="K94" s="172">
        <v>0</v>
      </c>
      <c r="L94" s="64">
        <f t="shared" ref="L94:L95" si="47">SUM(J94:K94)</f>
        <v>0</v>
      </c>
      <c r="M94" s="12" t="str">
        <f t="shared" ref="M94:M95" si="48">IFERROR(L94/H94,"N/A")</f>
        <v>N/A</v>
      </c>
      <c r="N94" s="189">
        <v>0</v>
      </c>
    </row>
    <row r="95" spans="1:14" x14ac:dyDescent="0.2">
      <c r="A95" s="202"/>
      <c r="B95" s="199"/>
      <c r="C95" s="103"/>
      <c r="D95" s="200"/>
      <c r="E95" s="201"/>
      <c r="F95" s="188"/>
      <c r="G95" s="100">
        <v>0</v>
      </c>
      <c r="H95" s="99">
        <v>0</v>
      </c>
      <c r="I95" s="68">
        <f t="shared" si="40"/>
        <v>0</v>
      </c>
      <c r="J95" s="172">
        <v>0</v>
      </c>
      <c r="K95" s="145">
        <v>0</v>
      </c>
      <c r="L95" s="68">
        <f t="shared" si="47"/>
        <v>0</v>
      </c>
      <c r="M95" s="11" t="str">
        <f t="shared" si="48"/>
        <v>N/A</v>
      </c>
      <c r="N95" s="191">
        <v>0</v>
      </c>
    </row>
    <row r="96" spans="1:14" ht="13.5" thickBot="1" x14ac:dyDescent="0.25">
      <c r="A96" s="133"/>
      <c r="B96" s="134"/>
      <c r="C96" s="195" t="s">
        <v>104</v>
      </c>
      <c r="D96" s="196"/>
      <c r="E96" s="196"/>
      <c r="F96" s="197"/>
      <c r="G96" s="69">
        <f t="shared" ref="G96:L96" si="49">SUM(G83:G95)</f>
        <v>43065</v>
      </c>
      <c r="H96" s="69">
        <f t="shared" si="49"/>
        <v>36954</v>
      </c>
      <c r="I96" s="69">
        <f t="shared" si="49"/>
        <v>6111</v>
      </c>
      <c r="J96" s="69">
        <f t="shared" si="49"/>
        <v>20989</v>
      </c>
      <c r="K96" s="69">
        <f t="shared" si="49"/>
        <v>10805</v>
      </c>
      <c r="L96" s="69">
        <f t="shared" si="49"/>
        <v>31794</v>
      </c>
      <c r="M96" s="19">
        <f>IFERROR(L96/H96,"N/A")</f>
        <v>0.86036694268550085</v>
      </c>
      <c r="N96" s="70">
        <f>SUM(N83:N95)</f>
        <v>36472</v>
      </c>
    </row>
    <row r="97" spans="1:14" ht="13.5" thickBot="1" x14ac:dyDescent="0.25"/>
    <row r="98" spans="1:14" s="163" customFormat="1" x14ac:dyDescent="0.2">
      <c r="A98" s="180" t="s">
        <v>105</v>
      </c>
      <c r="B98" s="156"/>
      <c r="C98" s="156"/>
      <c r="D98" s="156"/>
      <c r="E98" s="156"/>
      <c r="F98" s="157"/>
      <c r="G98" s="158"/>
      <c r="H98" s="158"/>
      <c r="I98" s="158"/>
      <c r="J98" s="158"/>
      <c r="K98" s="158"/>
      <c r="L98" s="158"/>
      <c r="M98" s="4"/>
      <c r="N98" s="3"/>
    </row>
    <row r="99" spans="1:14" x14ac:dyDescent="0.2">
      <c r="A99" s="159" t="s">
        <v>106</v>
      </c>
      <c r="B99" s="160"/>
      <c r="C99" s="160"/>
      <c r="D99" s="160"/>
      <c r="E99" s="160"/>
      <c r="F99" s="161"/>
      <c r="G99" s="162"/>
      <c r="H99" s="162"/>
      <c r="I99" s="162"/>
      <c r="J99" s="162"/>
      <c r="K99" s="162"/>
      <c r="L99" s="162"/>
      <c r="M99" s="6"/>
      <c r="N99" s="5"/>
    </row>
    <row r="100" spans="1:14" ht="33.75" x14ac:dyDescent="0.2">
      <c r="A100" s="181" t="s">
        <v>79</v>
      </c>
      <c r="B100" s="182"/>
      <c r="C100" s="183"/>
      <c r="D100" s="183"/>
      <c r="E100" s="183"/>
      <c r="F100" s="183"/>
      <c r="G100" s="166" t="str">
        <f>G$18</f>
        <v>TOTAL
PROGRAM
BUDGET</v>
      </c>
      <c r="H100" s="166" t="str">
        <f t="shared" ref="H100:N100" si="50">H$18</f>
        <v>HSGP GRANT
BUDGET</v>
      </c>
      <c r="I100" s="166" t="str">
        <f t="shared" si="50"/>
        <v>NON-CITY PROGRAM BUDGET</v>
      </c>
      <c r="J100" s="166" t="str">
        <f t="shared" si="50"/>
        <v>HSGP
MID-YEAR EXPEND.</v>
      </c>
      <c r="K100" s="166" t="str">
        <f t="shared" si="50"/>
        <v>HSGP
YEAR-END EXPEND.</v>
      </c>
      <c r="L100" s="166" t="str">
        <f t="shared" si="50"/>
        <v>HSGP TOTAL EXPEND.</v>
      </c>
      <c r="M100" s="18" t="str">
        <f t="shared" si="50"/>
        <v>HSGP PERCENT EXPENDED</v>
      </c>
      <c r="N100" s="93" t="str">
        <f t="shared" si="50"/>
        <v>YEAR-END
 TOTAL PROGRAM EXPEND.</v>
      </c>
    </row>
    <row r="101" spans="1:14" x14ac:dyDescent="0.2">
      <c r="A101" s="198"/>
      <c r="B101" s="199"/>
      <c r="C101" s="103"/>
      <c r="D101" s="200"/>
      <c r="E101" s="201"/>
      <c r="F101" s="188"/>
      <c r="G101" s="99">
        <v>0</v>
      </c>
      <c r="H101" s="99">
        <v>0</v>
      </c>
      <c r="I101" s="64">
        <f t="shared" ref="I101" si="51">G101-H101</f>
        <v>0</v>
      </c>
      <c r="J101" s="172">
        <v>0</v>
      </c>
      <c r="K101" s="172">
        <v>0</v>
      </c>
      <c r="L101" s="64">
        <f t="shared" ref="L101" si="52">SUM(J101:K101)</f>
        <v>0</v>
      </c>
      <c r="M101" s="12" t="str">
        <f t="shared" ref="M101" si="53">IFERROR(L101/H101,"N/A")</f>
        <v>N/A</v>
      </c>
      <c r="N101" s="189">
        <v>0</v>
      </c>
    </row>
    <row r="102" spans="1:14" x14ac:dyDescent="0.2">
      <c r="A102" s="202"/>
      <c r="B102" s="199"/>
      <c r="C102" s="103"/>
      <c r="D102" s="200"/>
      <c r="E102" s="201"/>
      <c r="F102" s="188"/>
      <c r="G102" s="99">
        <v>0</v>
      </c>
      <c r="H102" s="99">
        <v>0</v>
      </c>
      <c r="I102" s="64">
        <f t="shared" ref="I102:I103" si="54">G102-H102</f>
        <v>0</v>
      </c>
      <c r="J102" s="172">
        <v>0</v>
      </c>
      <c r="K102" s="172">
        <v>0</v>
      </c>
      <c r="L102" s="64">
        <f t="shared" ref="L102:L103" si="55">SUM(J102:K102)</f>
        <v>0</v>
      </c>
      <c r="M102" s="12" t="str">
        <f t="shared" ref="M102:M103" si="56">IFERROR(L102/H102,"N/A")</f>
        <v>N/A</v>
      </c>
      <c r="N102" s="189">
        <v>0</v>
      </c>
    </row>
    <row r="103" spans="1:14" x14ac:dyDescent="0.2">
      <c r="A103" s="202"/>
      <c r="B103" s="199"/>
      <c r="C103" s="104"/>
      <c r="D103" s="204"/>
      <c r="E103" s="205"/>
      <c r="F103" s="188"/>
      <c r="G103" s="100">
        <v>0</v>
      </c>
      <c r="H103" s="100">
        <v>0</v>
      </c>
      <c r="I103" s="71">
        <f t="shared" si="54"/>
        <v>0</v>
      </c>
      <c r="J103" s="203">
        <v>0</v>
      </c>
      <c r="K103" s="203">
        <v>0</v>
      </c>
      <c r="L103" s="68">
        <f t="shared" si="55"/>
        <v>0</v>
      </c>
      <c r="M103" s="11" t="str">
        <f t="shared" si="56"/>
        <v>N/A</v>
      </c>
      <c r="N103" s="191">
        <v>0</v>
      </c>
    </row>
    <row r="104" spans="1:14" ht="13.5" thickBot="1" x14ac:dyDescent="0.25">
      <c r="A104" s="133"/>
      <c r="B104" s="134"/>
      <c r="C104" s="195" t="s">
        <v>107</v>
      </c>
      <c r="D104" s="196"/>
      <c r="E104" s="196"/>
      <c r="F104" s="197"/>
      <c r="G104" s="69">
        <f t="shared" ref="G104:L104" si="57">SUM(G101:G103)</f>
        <v>0</v>
      </c>
      <c r="H104" s="69">
        <f t="shared" si="57"/>
        <v>0</v>
      </c>
      <c r="I104" s="69">
        <f t="shared" si="57"/>
        <v>0</v>
      </c>
      <c r="J104" s="69">
        <f t="shared" si="57"/>
        <v>0</v>
      </c>
      <c r="K104" s="69">
        <f t="shared" si="57"/>
        <v>0</v>
      </c>
      <c r="L104" s="69">
        <f t="shared" si="57"/>
        <v>0</v>
      </c>
      <c r="M104" s="19" t="str">
        <f>IFERROR(L104/H104,"N/A")</f>
        <v>N/A</v>
      </c>
      <c r="N104" s="70">
        <f>SUM(N101:N103)</f>
        <v>0</v>
      </c>
    </row>
    <row r="105" spans="1:14" ht="13.5" thickBot="1" x14ac:dyDescent="0.25"/>
    <row r="106" spans="1:14" s="163" customFormat="1" x14ac:dyDescent="0.2">
      <c r="A106" s="180" t="s">
        <v>108</v>
      </c>
      <c r="B106" s="156"/>
      <c r="C106" s="156"/>
      <c r="D106" s="156"/>
      <c r="E106" s="156"/>
      <c r="F106" s="157"/>
      <c r="G106" s="158"/>
      <c r="H106" s="158"/>
      <c r="I106" s="158"/>
      <c r="J106" s="158"/>
      <c r="K106" s="158"/>
      <c r="L106" s="158"/>
      <c r="M106" s="4"/>
      <c r="N106" s="3"/>
    </row>
    <row r="107" spans="1:14" x14ac:dyDescent="0.2">
      <c r="A107" s="159" t="s">
        <v>109</v>
      </c>
      <c r="B107" s="160"/>
      <c r="C107" s="160"/>
      <c r="D107" s="160"/>
      <c r="E107" s="160"/>
      <c r="F107" s="161"/>
      <c r="G107" s="162"/>
      <c r="H107" s="162"/>
      <c r="I107" s="162"/>
      <c r="J107" s="162"/>
      <c r="K107" s="162"/>
      <c r="L107" s="162"/>
      <c r="M107" s="6"/>
      <c r="N107" s="5"/>
    </row>
    <row r="108" spans="1:14" ht="33.75" x14ac:dyDescent="0.2">
      <c r="A108" s="181" t="s">
        <v>79</v>
      </c>
      <c r="B108" s="182"/>
      <c r="C108" s="183"/>
      <c r="D108" s="183"/>
      <c r="E108" s="183"/>
      <c r="F108" s="183"/>
      <c r="G108" s="166" t="str">
        <f>G$18</f>
        <v>TOTAL
PROGRAM
BUDGET</v>
      </c>
      <c r="H108" s="166" t="str">
        <f t="shared" ref="H108:N108" si="58">H$18</f>
        <v>HSGP GRANT
BUDGET</v>
      </c>
      <c r="I108" s="166" t="str">
        <f t="shared" si="58"/>
        <v>NON-CITY PROGRAM BUDGET</v>
      </c>
      <c r="J108" s="166" t="str">
        <f t="shared" si="58"/>
        <v>HSGP
MID-YEAR EXPEND.</v>
      </c>
      <c r="K108" s="166" t="str">
        <f t="shared" si="58"/>
        <v>HSGP
YEAR-END EXPEND.</v>
      </c>
      <c r="L108" s="166" t="str">
        <f t="shared" si="58"/>
        <v>HSGP TOTAL EXPEND.</v>
      </c>
      <c r="M108" s="18" t="str">
        <f t="shared" si="58"/>
        <v>HSGP PERCENT EXPENDED</v>
      </c>
      <c r="N108" s="93" t="str">
        <f t="shared" si="58"/>
        <v>YEAR-END
 TOTAL PROGRAM EXPEND.</v>
      </c>
    </row>
    <row r="109" spans="1:14" x14ac:dyDescent="0.2">
      <c r="A109" s="206" t="s">
        <v>110</v>
      </c>
      <c r="B109" s="199"/>
      <c r="C109" s="103"/>
      <c r="D109" s="200"/>
      <c r="E109" s="201"/>
      <c r="F109" s="188"/>
      <c r="G109" s="99">
        <v>102816.00000000001</v>
      </c>
      <c r="H109" s="99">
        <v>55600</v>
      </c>
      <c r="I109" s="64">
        <f t="shared" ref="I109:I114" si="59">G109-H109</f>
        <v>47216.000000000015</v>
      </c>
      <c r="J109" s="172">
        <v>36214</v>
      </c>
      <c r="K109" s="172">
        <v>19358</v>
      </c>
      <c r="L109" s="64">
        <f t="shared" ref="L109:L114" si="60">SUM(J109:K109)</f>
        <v>55572</v>
      </c>
      <c r="M109" s="12">
        <f t="shared" ref="M109:M114" si="61">IFERROR(L109/H109,"N/A")</f>
        <v>0.99949640287769781</v>
      </c>
      <c r="N109" s="189">
        <v>102788</v>
      </c>
    </row>
    <row r="110" spans="1:14" x14ac:dyDescent="0.2">
      <c r="A110" s="202" t="s">
        <v>111</v>
      </c>
      <c r="B110" s="199"/>
      <c r="C110" s="103"/>
      <c r="D110" s="200"/>
      <c r="E110" s="201"/>
      <c r="F110" s="188"/>
      <c r="G110" s="99">
        <v>0</v>
      </c>
      <c r="H110" s="99">
        <v>0</v>
      </c>
      <c r="I110" s="64">
        <f t="shared" ref="I110:I111" si="62">G110-H110</f>
        <v>0</v>
      </c>
      <c r="J110" s="172">
        <v>0</v>
      </c>
      <c r="K110" s="172">
        <v>0</v>
      </c>
      <c r="L110" s="64">
        <f t="shared" ref="L110:L111" si="63">SUM(J110:K110)</f>
        <v>0</v>
      </c>
      <c r="M110" s="12" t="str">
        <f t="shared" ref="M110:M111" si="64">IFERROR(L110/H110,"N/A")</f>
        <v>N/A</v>
      </c>
      <c r="N110" s="189">
        <v>0</v>
      </c>
    </row>
    <row r="111" spans="1:14" x14ac:dyDescent="0.2">
      <c r="A111" s="202" t="s">
        <v>112</v>
      </c>
      <c r="B111" s="199"/>
      <c r="C111" s="103"/>
      <c r="D111" s="200"/>
      <c r="E111" s="201"/>
      <c r="F111" s="188"/>
      <c r="G111" s="99">
        <v>4500</v>
      </c>
      <c r="H111" s="99">
        <v>3000</v>
      </c>
      <c r="I111" s="64">
        <f t="shared" si="62"/>
        <v>1500</v>
      </c>
      <c r="J111" s="172">
        <v>2410</v>
      </c>
      <c r="K111" s="172">
        <v>345</v>
      </c>
      <c r="L111" s="64">
        <f t="shared" si="63"/>
        <v>2755</v>
      </c>
      <c r="M111" s="12">
        <f t="shared" si="64"/>
        <v>0.91833333333333333</v>
      </c>
      <c r="N111" s="189">
        <v>3000</v>
      </c>
    </row>
    <row r="112" spans="1:14" x14ac:dyDescent="0.2">
      <c r="A112" s="202" t="s">
        <v>113</v>
      </c>
      <c r="B112" s="199"/>
      <c r="C112" s="103"/>
      <c r="D112" s="200"/>
      <c r="E112" s="201"/>
      <c r="F112" s="188"/>
      <c r="G112" s="99">
        <v>2400</v>
      </c>
      <c r="H112" s="99">
        <v>1000</v>
      </c>
      <c r="I112" s="64">
        <f t="shared" si="59"/>
        <v>1400</v>
      </c>
      <c r="J112" s="172">
        <v>0</v>
      </c>
      <c r="K112" s="172">
        <v>875</v>
      </c>
      <c r="L112" s="64">
        <f t="shared" si="60"/>
        <v>875</v>
      </c>
      <c r="M112" s="12">
        <f t="shared" si="61"/>
        <v>0.875</v>
      </c>
      <c r="N112" s="189">
        <v>2000</v>
      </c>
    </row>
    <row r="113" spans="1:14" x14ac:dyDescent="0.2">
      <c r="A113" s="202"/>
      <c r="B113" s="199"/>
      <c r="C113" s="103"/>
      <c r="D113" s="200"/>
      <c r="E113" s="201"/>
      <c r="F113" s="188"/>
      <c r="G113" s="99">
        <v>0</v>
      </c>
      <c r="H113" s="99">
        <v>0</v>
      </c>
      <c r="I113" s="64">
        <f t="shared" si="59"/>
        <v>0</v>
      </c>
      <c r="J113" s="172">
        <v>0</v>
      </c>
      <c r="K113" s="172">
        <v>0</v>
      </c>
      <c r="L113" s="64">
        <f t="shared" si="60"/>
        <v>0</v>
      </c>
      <c r="M113" s="12" t="str">
        <f t="shared" si="61"/>
        <v>N/A</v>
      </c>
      <c r="N113" s="189">
        <v>0</v>
      </c>
    </row>
    <row r="114" spans="1:14" x14ac:dyDescent="0.2">
      <c r="A114" s="202"/>
      <c r="B114" s="199"/>
      <c r="C114" s="104"/>
      <c r="D114" s="204"/>
      <c r="E114" s="205"/>
      <c r="F114" s="188"/>
      <c r="G114" s="99">
        <v>0</v>
      </c>
      <c r="H114" s="99">
        <v>0</v>
      </c>
      <c r="I114" s="64">
        <f t="shared" si="59"/>
        <v>0</v>
      </c>
      <c r="J114" s="172">
        <v>0</v>
      </c>
      <c r="K114" s="172">
        <v>0</v>
      </c>
      <c r="L114" s="64">
        <f t="shared" si="60"/>
        <v>0</v>
      </c>
      <c r="M114" s="12" t="str">
        <f t="shared" si="61"/>
        <v>N/A</v>
      </c>
      <c r="N114" s="189">
        <v>0</v>
      </c>
    </row>
    <row r="115" spans="1:14" ht="13.5" thickBot="1" x14ac:dyDescent="0.25">
      <c r="A115" s="133"/>
      <c r="B115" s="134"/>
      <c r="C115" s="195" t="s">
        <v>114</v>
      </c>
      <c r="D115" s="196"/>
      <c r="E115" s="196"/>
      <c r="F115" s="197"/>
      <c r="G115" s="69">
        <f t="shared" ref="G115:L115" si="65">SUM(G109:G114)</f>
        <v>109716.00000000001</v>
      </c>
      <c r="H115" s="69">
        <f t="shared" si="65"/>
        <v>59600</v>
      </c>
      <c r="I115" s="69">
        <f t="shared" si="65"/>
        <v>50116.000000000015</v>
      </c>
      <c r="J115" s="69">
        <f t="shared" si="65"/>
        <v>38624</v>
      </c>
      <c r="K115" s="69">
        <f t="shared" si="65"/>
        <v>20578</v>
      </c>
      <c r="L115" s="69">
        <f t="shared" si="65"/>
        <v>59202</v>
      </c>
      <c r="M115" s="19">
        <f>IFERROR(L115/H115,"N/A")</f>
        <v>0.99332214765100668</v>
      </c>
      <c r="N115" s="70">
        <f>SUM(N109:N114)</f>
        <v>107788</v>
      </c>
    </row>
    <row r="116" spans="1:14" ht="13.5" thickBot="1" x14ac:dyDescent="0.25"/>
    <row r="117" spans="1:14" s="163" customFormat="1" x14ac:dyDescent="0.2">
      <c r="A117" s="180" t="s">
        <v>115</v>
      </c>
      <c r="B117" s="156"/>
      <c r="C117" s="156"/>
      <c r="D117" s="156"/>
      <c r="E117" s="156"/>
      <c r="F117" s="157"/>
      <c r="G117" s="158"/>
      <c r="H117" s="158"/>
      <c r="I117" s="158"/>
      <c r="J117" s="158"/>
      <c r="K117" s="158"/>
      <c r="L117" s="158"/>
      <c r="M117" s="4"/>
      <c r="N117" s="3"/>
    </row>
    <row r="118" spans="1:14" s="163" customFormat="1" ht="11.25" x14ac:dyDescent="0.2">
      <c r="A118" s="159" t="s">
        <v>116</v>
      </c>
      <c r="B118" s="207"/>
      <c r="C118" s="207"/>
      <c r="D118" s="207"/>
      <c r="E118" s="207"/>
      <c r="F118" s="161"/>
      <c r="G118" s="161"/>
      <c r="H118" s="161"/>
      <c r="I118" s="161"/>
      <c r="J118" s="161"/>
      <c r="K118" s="161"/>
      <c r="L118" s="161"/>
      <c r="M118" s="56"/>
      <c r="N118" s="208"/>
    </row>
    <row r="119" spans="1:14" s="163" customFormat="1" ht="11.25" x14ac:dyDescent="0.2">
      <c r="A119" s="209" t="s">
        <v>117</v>
      </c>
      <c r="B119" s="207"/>
      <c r="C119" s="207"/>
      <c r="D119" s="207"/>
      <c r="E119" s="207"/>
      <c r="F119" s="161"/>
      <c r="G119" s="161"/>
      <c r="H119" s="161"/>
      <c r="I119" s="161"/>
      <c r="J119" s="161"/>
      <c r="K119" s="161"/>
      <c r="L119" s="161"/>
      <c r="M119" s="56"/>
      <c r="N119" s="208"/>
    </row>
    <row r="120" spans="1:14" s="163" customFormat="1" ht="12" x14ac:dyDescent="0.2">
      <c r="A120" s="210" t="s">
        <v>118</v>
      </c>
      <c r="B120" s="207"/>
      <c r="C120" s="207"/>
      <c r="D120" s="207"/>
      <c r="E120" s="207"/>
      <c r="F120" s="207"/>
      <c r="G120" s="20"/>
      <c r="H120" s="20"/>
      <c r="I120" s="20"/>
      <c r="J120" s="20"/>
      <c r="K120" s="20"/>
      <c r="L120" s="20"/>
      <c r="M120" s="21"/>
      <c r="N120" s="22"/>
    </row>
    <row r="121" spans="1:14" ht="39.75" customHeight="1" thickBot="1" x14ac:dyDescent="0.25">
      <c r="A121" s="181" t="s">
        <v>79</v>
      </c>
      <c r="B121" s="182"/>
      <c r="C121" s="183"/>
      <c r="D121" s="183"/>
      <c r="E121" s="183"/>
      <c r="F121" s="183"/>
      <c r="G121" s="166" t="str">
        <f>G$18</f>
        <v>TOTAL
PROGRAM
BUDGET</v>
      </c>
      <c r="H121" s="166" t="str">
        <f t="shared" ref="H121:N121" si="66">H$18</f>
        <v>HSGP GRANT
BUDGET</v>
      </c>
      <c r="I121" s="166" t="str">
        <f t="shared" si="66"/>
        <v>NON-CITY PROGRAM BUDGET</v>
      </c>
      <c r="J121" s="166" t="str">
        <f t="shared" si="66"/>
        <v>HSGP
MID-YEAR EXPEND.</v>
      </c>
      <c r="K121" s="166" t="str">
        <f t="shared" si="66"/>
        <v>HSGP
YEAR-END EXPEND.</v>
      </c>
      <c r="L121" s="166" t="str">
        <f t="shared" si="66"/>
        <v>HSGP TOTAL EXPEND.</v>
      </c>
      <c r="M121" s="18" t="str">
        <f t="shared" si="66"/>
        <v>HSGP PERCENT EXPENDED</v>
      </c>
      <c r="N121" s="93" t="str">
        <f t="shared" si="66"/>
        <v>YEAR-END
 TOTAL PROGRAM EXPEND.</v>
      </c>
    </row>
    <row r="122" spans="1:14" ht="13.5" thickBot="1" x14ac:dyDescent="0.25">
      <c r="A122" s="211" t="s">
        <v>119</v>
      </c>
      <c r="B122" s="212"/>
      <c r="C122" s="105"/>
      <c r="D122" s="188"/>
      <c r="E122" s="213" t="s">
        <v>120</v>
      </c>
      <c r="F122" s="214">
        <f>IFERROR(H124/H126,"N/A")</f>
        <v>8.6397758734963831E-2</v>
      </c>
      <c r="G122" s="100">
        <v>24000</v>
      </c>
      <c r="H122" s="100">
        <v>14704</v>
      </c>
      <c r="I122" s="71">
        <f>G122-H122</f>
        <v>9296</v>
      </c>
      <c r="J122" s="203">
        <v>6625</v>
      </c>
      <c r="K122" s="203">
        <v>6795</v>
      </c>
      <c r="L122" s="64">
        <f>SUM(J122:K122)</f>
        <v>13420</v>
      </c>
      <c r="M122" s="12">
        <f>IFERROR(L122/H122,"N/A")</f>
        <v>0.91267682263329708</v>
      </c>
      <c r="N122" s="189">
        <v>20055</v>
      </c>
    </row>
    <row r="123" spans="1:14" ht="13.5" thickBot="1" x14ac:dyDescent="0.25">
      <c r="A123" s="215"/>
      <c r="B123" s="212"/>
      <c r="C123" s="106"/>
      <c r="D123" s="188"/>
      <c r="E123" s="213"/>
      <c r="F123" s="214"/>
      <c r="G123" s="100">
        <v>0</v>
      </c>
      <c r="H123" s="100">
        <v>0</v>
      </c>
      <c r="I123" s="71">
        <f t="shared" ref="I123" si="67">G123-H123</f>
        <v>0</v>
      </c>
      <c r="J123" s="203">
        <v>0</v>
      </c>
      <c r="K123" s="203">
        <v>0</v>
      </c>
      <c r="L123" s="71">
        <f>SUM(J123:K123)</f>
        <v>0</v>
      </c>
      <c r="M123" s="17" t="str">
        <f>IFERROR(L123/H123,"N/A")</f>
        <v>N/A</v>
      </c>
      <c r="N123" s="216">
        <v>0</v>
      </c>
    </row>
    <row r="124" spans="1:14" ht="13.5" thickBot="1" x14ac:dyDescent="0.25">
      <c r="A124" s="133"/>
      <c r="B124" s="217">
        <f>+H124/H126</f>
        <v>8.6397758734963831E-2</v>
      </c>
      <c r="C124" s="195" t="s">
        <v>121</v>
      </c>
      <c r="D124" s="196"/>
      <c r="E124" s="196"/>
      <c r="F124" s="218"/>
      <c r="G124" s="72">
        <f>SUM(G122:G123)</f>
        <v>24000</v>
      </c>
      <c r="H124" s="72">
        <f>SUM(H122:H123)</f>
        <v>14704</v>
      </c>
      <c r="I124" s="72">
        <f>SUM(I122:I123)</f>
        <v>9296</v>
      </c>
      <c r="J124" s="72">
        <f t="shared" ref="J124:L124" si="68">SUM(J122:J123)</f>
        <v>6625</v>
      </c>
      <c r="K124" s="72">
        <f t="shared" si="68"/>
        <v>6795</v>
      </c>
      <c r="L124" s="72">
        <f t="shared" si="68"/>
        <v>13420</v>
      </c>
      <c r="M124" s="63">
        <f>IFERROR(L124/H124,"N/A")</f>
        <v>0.91267682263329708</v>
      </c>
      <c r="N124" s="73">
        <f>SUM(N122:N123)</f>
        <v>20055</v>
      </c>
    </row>
    <row r="125" spans="1:14" ht="13.5" thickBot="1" x14ac:dyDescent="0.25"/>
    <row r="126" spans="1:14" ht="15.75" thickBot="1" x14ac:dyDescent="0.3">
      <c r="A126" s="219"/>
      <c r="B126" s="220"/>
      <c r="C126" s="221" t="s">
        <v>122</v>
      </c>
      <c r="D126" s="220"/>
      <c r="E126" s="220"/>
      <c r="F126" s="222"/>
      <c r="G126" s="74">
        <f t="shared" ref="G126:L126" si="69">SUM(G124,G115,G104,G96,G78,G70,G57)</f>
        <v>256586</v>
      </c>
      <c r="H126" s="74">
        <f t="shared" si="69"/>
        <v>170189.6</v>
      </c>
      <c r="I126" s="74">
        <f t="shared" si="69"/>
        <v>86396.400000000009</v>
      </c>
      <c r="J126" s="74">
        <f t="shared" si="69"/>
        <v>82420</v>
      </c>
      <c r="K126" s="74">
        <f t="shared" si="69"/>
        <v>73838.89</v>
      </c>
      <c r="L126" s="74">
        <f t="shared" si="69"/>
        <v>156258.89000000001</v>
      </c>
      <c r="M126" s="2">
        <f>IFERROR(L126/H126,"N/A")</f>
        <v>0.91814593841221792</v>
      </c>
      <c r="N126" s="75">
        <f>SUM(N124,N115,N104,N96,N78,N70,N57)</f>
        <v>232810</v>
      </c>
    </row>
    <row r="127" spans="1:14" ht="13.5" thickBot="1" x14ac:dyDescent="0.25">
      <c r="A127" s="111"/>
      <c r="F127" s="31"/>
    </row>
    <row r="128" spans="1:14" x14ac:dyDescent="0.2">
      <c r="A128" s="309" t="s">
        <v>123</v>
      </c>
      <c r="B128" s="310"/>
      <c r="C128" s="310"/>
      <c r="D128" s="310"/>
      <c r="E128" s="310"/>
      <c r="F128" s="310"/>
      <c r="G128" s="310"/>
      <c r="H128" s="310"/>
      <c r="I128" s="310"/>
      <c r="J128" s="310"/>
      <c r="K128" s="310"/>
      <c r="L128" s="310"/>
      <c r="M128" s="310"/>
      <c r="N128" s="311"/>
    </row>
    <row r="129" spans="1:14" ht="13.5" thickBot="1" x14ac:dyDescent="0.25">
      <c r="A129" s="312"/>
      <c r="B129" s="313"/>
      <c r="C129" s="313"/>
      <c r="D129" s="313"/>
      <c r="E129" s="313"/>
      <c r="F129" s="313"/>
      <c r="G129" s="313"/>
      <c r="H129" s="313"/>
      <c r="I129" s="313"/>
      <c r="J129" s="313"/>
      <c r="K129" s="313"/>
      <c r="L129" s="313"/>
      <c r="M129" s="313"/>
      <c r="N129" s="314"/>
    </row>
  </sheetData>
  <sheetProtection algorithmName="SHA-512" hashValue="U7u7M1aqtXBvVn+Ysu3GkR0lcxobBUPZiRnIakyfgjglcSrphQqbgHtZK5+EW1bzwz6cLl2KlEkZrkKEk/uS4A==" saltValue="Iz1zERkEmiHPiDbx3TklWQ==" spinCount="100000" sheet="1" objects="1" scenarios="1"/>
  <mergeCells count="8">
    <mergeCell ref="A15:N15"/>
    <mergeCell ref="A128:N129"/>
    <mergeCell ref="A5:N5"/>
    <mergeCell ref="A6:N6"/>
    <mergeCell ref="A10:N10"/>
    <mergeCell ref="A13:N13"/>
    <mergeCell ref="A14:N14"/>
    <mergeCell ref="A11:N11"/>
  </mergeCells>
  <dataValidations count="6">
    <dataValidation type="list" allowBlank="1" showInputMessage="1" showErrorMessage="1" sqref="C56" xr:uid="{E8917A60-1419-4F9A-B6C6-A810ABD61BD0}">
      <formula1>$C$40:$C$42</formula1>
    </dataValidation>
    <dataValidation type="list" allowBlank="1" showInputMessage="1" showErrorMessage="1" sqref="B23" xr:uid="{7E84088A-DFF0-4C4F-BC95-9EB1D5BF4294}">
      <formula1>$A$40:$A$42</formula1>
    </dataValidation>
    <dataValidation type="decimal" errorStyle="warning" allowBlank="1" showInputMessage="1" showErrorMessage="1" errorTitle="VARIANCE REPORT REQUIRED" error="Percentages below 90% or over 110% require a brief explanation in the VARIANCE REPORT/NOTES column." sqref="M19:M26 M39:M41" xr:uid="{8E8C12C1-7DF3-4511-A6ED-95B68156305D}">
      <formula1>0.9</formula1>
      <formula2>1.1</formula2>
    </dataValidation>
    <dataValidation type="decimal" errorStyle="warning" allowBlank="1" showErrorMessage="1" errorTitle="DOCUMENTATION REQUIRED" error="Rates between 10-15%: please provide either Cost Allocation Plan OR Federally-approved Indirect Cost Rate_x000a__x000a_Rates over 15%: please provide Federally-approved Indirect Cost Rate" sqref="F122:F123" xr:uid="{4496E346-E54B-4131-8896-07DE0B6BE27F}">
      <formula1>0</formula1>
      <formula2>0.15</formula2>
    </dataValidation>
    <dataValidation type="list" allowBlank="1" showInputMessage="1" showErrorMessage="1" sqref="C48:C55" xr:uid="{7D3329FF-CC4D-4A46-86BB-51AE24E339E0}">
      <formula1>$C$19:$C$21</formula1>
    </dataValidation>
    <dataValidation type="decimal" errorStyle="warning" allowBlank="1" showInputMessage="1" showErrorMessage="1" errorTitle="VARIANCE REPORT REQUIRED" error="Percentages below 90% or above 110% require an explanation in the VARIANCE REPORT/NOTES column." sqref="M48:M56" xr:uid="{8E534A88-170D-4D7E-81D6-86EEB1903CF5}">
      <formula1>0.9</formula1>
      <formula2>1.1</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7DBB9-4966-4B79-9CA1-60FCFD6846E2}">
  <sheetPr>
    <tabColor rgb="FFFFC000"/>
  </sheetPr>
  <dimension ref="A1:N69"/>
  <sheetViews>
    <sheetView zoomScaleNormal="100" workbookViewId="0">
      <selection activeCell="E23" sqref="E23"/>
    </sheetView>
  </sheetViews>
  <sheetFormatPr defaultColWidth="8.85546875" defaultRowHeight="12.75" x14ac:dyDescent="0.2"/>
  <cols>
    <col min="1" max="1" width="53.7109375" style="259" customWidth="1"/>
    <col min="2" max="8" width="19.7109375" style="260" customWidth="1"/>
    <col min="9" max="11" width="17.28515625" style="227" customWidth="1"/>
    <col min="12" max="12" width="17.140625" style="117" customWidth="1"/>
    <col min="13" max="13" width="14.5703125" style="117" bestFit="1" customWidth="1"/>
    <col min="14" max="14" width="16.85546875" style="117" bestFit="1" customWidth="1"/>
    <col min="15" max="16384" width="8.85546875" style="117"/>
  </cols>
  <sheetData>
    <row r="1" spans="1:11" ht="18" x14ac:dyDescent="0.2">
      <c r="A1" s="223" t="s">
        <v>14</v>
      </c>
      <c r="B1" s="224"/>
      <c r="C1" s="225"/>
      <c r="D1" s="226"/>
      <c r="E1" s="226"/>
      <c r="F1" s="226"/>
      <c r="G1" s="226"/>
      <c r="H1" s="226"/>
    </row>
    <row r="2" spans="1:11" ht="18" x14ac:dyDescent="0.2">
      <c r="A2" s="223" t="s">
        <v>124</v>
      </c>
      <c r="B2" s="228"/>
      <c r="C2" s="228"/>
      <c r="D2" s="229"/>
      <c r="E2" s="229"/>
      <c r="F2" s="229"/>
      <c r="G2" s="229"/>
      <c r="H2" s="229"/>
      <c r="I2" s="228"/>
      <c r="J2" s="228"/>
      <c r="K2" s="228"/>
    </row>
    <row r="3" spans="1:11" ht="18" x14ac:dyDescent="0.2">
      <c r="A3" s="223"/>
      <c r="B3" s="228"/>
      <c r="C3" s="228"/>
      <c r="D3" s="229"/>
      <c r="E3" s="229"/>
      <c r="F3" s="229"/>
      <c r="G3" s="229"/>
      <c r="H3" s="229"/>
      <c r="I3" s="228"/>
      <c r="J3" s="228"/>
      <c r="K3" s="228"/>
    </row>
    <row r="4" spans="1:11" ht="18" x14ac:dyDescent="0.2">
      <c r="A4" s="230" t="s">
        <v>125</v>
      </c>
      <c r="B4" s="228"/>
      <c r="C4" s="228"/>
      <c r="D4" s="229"/>
      <c r="E4" s="229"/>
      <c r="F4" s="229"/>
      <c r="G4" s="229"/>
      <c r="H4" s="229"/>
      <c r="I4" s="228"/>
      <c r="J4" s="228"/>
      <c r="K4" s="228"/>
    </row>
    <row r="5" spans="1:11" ht="14.25" customHeight="1" x14ac:dyDescent="0.2">
      <c r="A5" s="231" t="s">
        <v>126</v>
      </c>
      <c r="B5" s="232"/>
      <c r="C5" s="232"/>
      <c r="D5" s="232"/>
      <c r="E5" s="232"/>
      <c r="F5" s="232"/>
      <c r="G5" s="233"/>
      <c r="H5" s="232"/>
      <c r="I5" s="232"/>
      <c r="J5" s="232"/>
    </row>
    <row r="6" spans="1:11" ht="14.25" customHeight="1" x14ac:dyDescent="0.2">
      <c r="A6" s="231" t="s">
        <v>127</v>
      </c>
      <c r="B6" s="232"/>
      <c r="C6" s="232"/>
      <c r="D6" s="232"/>
      <c r="E6" s="232"/>
      <c r="F6" s="232"/>
      <c r="G6" s="233"/>
      <c r="H6" s="232"/>
      <c r="I6" s="232"/>
      <c r="J6" s="232"/>
    </row>
    <row r="7" spans="1:11" ht="14.25" customHeight="1" x14ac:dyDescent="0.2">
      <c r="A7" s="234"/>
      <c r="B7" s="232"/>
      <c r="C7" s="232"/>
      <c r="D7" s="232"/>
      <c r="E7" s="232"/>
      <c r="F7" s="232"/>
      <c r="G7" s="233"/>
      <c r="H7" s="232"/>
      <c r="I7" s="232"/>
      <c r="J7" s="232"/>
    </row>
    <row r="8" spans="1:11" s="231" customFormat="1" ht="30" x14ac:dyDescent="0.2">
      <c r="A8" s="235" t="s">
        <v>128</v>
      </c>
      <c r="B8" s="236" t="s">
        <v>129</v>
      </c>
      <c r="C8" s="236" t="s">
        <v>130</v>
      </c>
      <c r="D8" s="236" t="s">
        <v>131</v>
      </c>
      <c r="E8" s="234"/>
      <c r="F8" s="234"/>
      <c r="H8" s="234"/>
      <c r="J8" s="234"/>
      <c r="K8" s="234"/>
    </row>
    <row r="9" spans="1:11" s="231" customFormat="1" ht="14.25" x14ac:dyDescent="0.2">
      <c r="A9" s="237" t="s">
        <v>132</v>
      </c>
      <c r="B9" s="238">
        <v>50</v>
      </c>
      <c r="C9" s="239">
        <v>45</v>
      </c>
      <c r="D9" s="239">
        <v>51</v>
      </c>
      <c r="E9" s="234"/>
      <c r="F9" s="234"/>
      <c r="G9" s="234"/>
      <c r="H9" s="234"/>
      <c r="J9" s="234"/>
      <c r="K9" s="234"/>
    </row>
    <row r="10" spans="1:11" s="231" customFormat="1" ht="14.25" x14ac:dyDescent="0.2">
      <c r="A10" s="237" t="s">
        <v>133</v>
      </c>
      <c r="B10" s="238">
        <v>50</v>
      </c>
      <c r="C10" s="239">
        <v>45</v>
      </c>
      <c r="D10" s="239">
        <v>51</v>
      </c>
      <c r="E10" s="234"/>
      <c r="F10" s="234"/>
      <c r="G10" s="234"/>
      <c r="H10" s="234"/>
      <c r="J10" s="234"/>
      <c r="K10" s="234"/>
    </row>
    <row r="11" spans="1:11" s="231" customFormat="1" ht="14.25" x14ac:dyDescent="0.2">
      <c r="A11" s="237" t="s">
        <v>134</v>
      </c>
      <c r="B11" s="234"/>
      <c r="C11" s="239">
        <v>45</v>
      </c>
      <c r="D11" s="239">
        <v>51</v>
      </c>
      <c r="E11" s="234"/>
      <c r="F11" s="234"/>
      <c r="G11" s="234"/>
      <c r="H11" s="234"/>
      <c r="J11" s="234"/>
      <c r="K11" s="234"/>
    </row>
    <row r="12" spans="1:11" s="231" customFormat="1" ht="14.25" x14ac:dyDescent="0.2">
      <c r="A12" s="237" t="s">
        <v>135</v>
      </c>
      <c r="B12" s="234"/>
      <c r="C12" s="239">
        <v>0</v>
      </c>
      <c r="D12" s="239"/>
      <c r="E12" s="234"/>
      <c r="F12" s="234"/>
      <c r="G12" s="234"/>
      <c r="H12" s="234"/>
      <c r="J12" s="234"/>
      <c r="K12" s="234"/>
    </row>
    <row r="13" spans="1:11" s="231" customFormat="1" ht="14.25" x14ac:dyDescent="0.2">
      <c r="A13" s="237" t="s">
        <v>136</v>
      </c>
      <c r="B13" s="234"/>
      <c r="C13" s="239">
        <v>0</v>
      </c>
      <c r="D13" s="239"/>
      <c r="E13" s="234"/>
      <c r="F13" s="234"/>
      <c r="G13" s="234"/>
      <c r="H13" s="234"/>
      <c r="J13" s="234"/>
      <c r="K13" s="234"/>
    </row>
    <row r="14" spans="1:11" s="231" customFormat="1" ht="14.25" x14ac:dyDescent="0.2">
      <c r="A14" s="237" t="s">
        <v>137</v>
      </c>
      <c r="B14" s="234"/>
      <c r="C14" s="239">
        <v>0</v>
      </c>
      <c r="D14" s="239">
        <v>0</v>
      </c>
      <c r="E14" s="234"/>
      <c r="F14" s="234"/>
      <c r="G14" s="234"/>
      <c r="H14" s="234"/>
      <c r="J14" s="234"/>
      <c r="K14" s="234"/>
    </row>
    <row r="15" spans="1:11" s="231" customFormat="1" ht="14.25" x14ac:dyDescent="0.2">
      <c r="A15" s="237" t="s">
        <v>138</v>
      </c>
      <c r="B15" s="234"/>
      <c r="C15" s="239">
        <v>0</v>
      </c>
      <c r="D15" s="239">
        <v>0</v>
      </c>
      <c r="E15" s="234"/>
      <c r="F15" s="234"/>
      <c r="G15" s="234"/>
      <c r="H15" s="234"/>
      <c r="J15" s="234"/>
      <c r="K15" s="234"/>
    </row>
    <row r="16" spans="1:11" s="231" customFormat="1" ht="14.25" x14ac:dyDescent="0.2">
      <c r="A16" s="240"/>
      <c r="B16" s="241"/>
      <c r="C16" s="241"/>
      <c r="D16" s="241"/>
      <c r="F16" s="234"/>
      <c r="G16" s="234"/>
      <c r="H16" s="241"/>
      <c r="I16" s="241"/>
    </row>
    <row r="17" spans="1:11" s="231" customFormat="1" ht="14.25" x14ac:dyDescent="0.2">
      <c r="A17" s="240"/>
      <c r="B17" s="241"/>
      <c r="C17" s="241"/>
      <c r="D17" s="241"/>
      <c r="F17" s="234"/>
      <c r="G17" s="234"/>
      <c r="H17" s="241"/>
      <c r="I17" s="241"/>
    </row>
    <row r="18" spans="1:11" s="231" customFormat="1" ht="16.5" customHeight="1" x14ac:dyDescent="0.2">
      <c r="A18" s="329" t="s">
        <v>139</v>
      </c>
      <c r="B18" s="331" t="s">
        <v>130</v>
      </c>
      <c r="C18" s="332"/>
      <c r="D18" s="333"/>
      <c r="E18" s="331" t="s">
        <v>131</v>
      </c>
      <c r="F18" s="332"/>
      <c r="G18" s="333"/>
    </row>
    <row r="19" spans="1:11" s="231" customFormat="1" ht="45" x14ac:dyDescent="0.2">
      <c r="A19" s="329"/>
      <c r="B19" s="236" t="s">
        <v>140</v>
      </c>
      <c r="C19" s="236" t="s">
        <v>141</v>
      </c>
      <c r="D19" s="236" t="s">
        <v>142</v>
      </c>
      <c r="E19" s="236" t="s">
        <v>140</v>
      </c>
      <c r="F19" s="236" t="s">
        <v>141</v>
      </c>
      <c r="G19" s="236" t="s">
        <v>142</v>
      </c>
      <c r="H19" s="234"/>
    </row>
    <row r="20" spans="1:11" s="231" customFormat="1" ht="14.25" x14ac:dyDescent="0.2">
      <c r="A20" s="237" t="s">
        <v>143</v>
      </c>
      <c r="B20" s="239">
        <v>0</v>
      </c>
      <c r="C20" s="239">
        <v>0</v>
      </c>
      <c r="D20" s="239">
        <v>0</v>
      </c>
      <c r="E20" s="239"/>
      <c r="F20" s="239"/>
      <c r="G20" s="239"/>
      <c r="H20" s="234"/>
    </row>
    <row r="21" spans="1:11" s="231" customFormat="1" ht="14.25" x14ac:dyDescent="0.2">
      <c r="A21" s="237" t="s">
        <v>144</v>
      </c>
      <c r="B21" s="239">
        <v>0</v>
      </c>
      <c r="C21" s="239">
        <v>0</v>
      </c>
      <c r="D21" s="239">
        <v>0</v>
      </c>
      <c r="E21" s="239"/>
      <c r="F21" s="239"/>
      <c r="G21" s="239"/>
      <c r="H21" s="234"/>
    </row>
    <row r="22" spans="1:11" s="231" customFormat="1" ht="14.25" x14ac:dyDescent="0.2">
      <c r="A22" s="237" t="s">
        <v>145</v>
      </c>
      <c r="B22" s="239"/>
      <c r="C22" s="239">
        <v>2</v>
      </c>
      <c r="D22" s="239">
        <v>0</v>
      </c>
      <c r="E22" s="239"/>
      <c r="F22" s="239"/>
      <c r="G22" s="239"/>
      <c r="H22" s="234"/>
    </row>
    <row r="23" spans="1:11" s="231" customFormat="1" ht="14.25" x14ac:dyDescent="0.2">
      <c r="A23" s="237" t="s">
        <v>146</v>
      </c>
      <c r="B23" s="239">
        <v>0</v>
      </c>
      <c r="C23" s="239">
        <v>0</v>
      </c>
      <c r="D23" s="239">
        <v>0</v>
      </c>
      <c r="E23" s="239"/>
      <c r="F23" s="239"/>
      <c r="G23" s="239"/>
      <c r="H23" s="234"/>
    </row>
    <row r="24" spans="1:11" s="231" customFormat="1" ht="14.25" x14ac:dyDescent="0.2">
      <c r="A24" s="237" t="s">
        <v>147</v>
      </c>
      <c r="B24" s="239">
        <v>40</v>
      </c>
      <c r="C24" s="239">
        <v>3</v>
      </c>
      <c r="D24" s="239">
        <v>0</v>
      </c>
      <c r="E24" s="239">
        <v>40</v>
      </c>
      <c r="F24" s="239">
        <v>11</v>
      </c>
      <c r="G24" s="239"/>
      <c r="H24" s="234"/>
    </row>
    <row r="25" spans="1:11" s="231" customFormat="1" ht="14.25" x14ac:dyDescent="0.2">
      <c r="A25" s="237" t="s">
        <v>148</v>
      </c>
      <c r="B25" s="239">
        <v>0</v>
      </c>
      <c r="C25" s="239">
        <v>0</v>
      </c>
      <c r="D25" s="239">
        <v>0</v>
      </c>
      <c r="E25" s="239"/>
      <c r="F25" s="239"/>
      <c r="G25" s="239"/>
      <c r="H25" s="234"/>
    </row>
    <row r="26" spans="1:11" s="231" customFormat="1" ht="14.25" x14ac:dyDescent="0.2">
      <c r="A26" s="237" t="s">
        <v>149</v>
      </c>
      <c r="B26" s="239">
        <v>0</v>
      </c>
      <c r="C26" s="239">
        <v>0</v>
      </c>
      <c r="D26" s="239">
        <v>0</v>
      </c>
      <c r="E26" s="239"/>
      <c r="F26" s="239"/>
      <c r="G26" s="239"/>
      <c r="H26" s="234"/>
    </row>
    <row r="27" spans="1:11" s="231" customFormat="1" ht="14.25" x14ac:dyDescent="0.2">
      <c r="A27" s="237" t="s">
        <v>142</v>
      </c>
      <c r="B27" s="239">
        <v>0</v>
      </c>
      <c r="C27" s="239">
        <v>0</v>
      </c>
      <c r="D27" s="239">
        <v>0</v>
      </c>
      <c r="E27" s="239"/>
      <c r="F27" s="239"/>
      <c r="G27" s="239"/>
      <c r="H27" s="234"/>
    </row>
    <row r="28" spans="1:11" s="231" customFormat="1" ht="15" x14ac:dyDescent="0.2">
      <c r="A28" s="242" t="s">
        <v>133</v>
      </c>
      <c r="B28" s="243">
        <f>SUM(B20:B27)</f>
        <v>40</v>
      </c>
      <c r="C28" s="243">
        <f t="shared" ref="C28:G28" si="0">SUM(C20:C27)</f>
        <v>5</v>
      </c>
      <c r="D28" s="243">
        <f t="shared" si="0"/>
        <v>0</v>
      </c>
      <c r="E28" s="243">
        <v>40</v>
      </c>
      <c r="F28" s="243">
        <v>11</v>
      </c>
      <c r="G28" s="243">
        <f t="shared" si="0"/>
        <v>0</v>
      </c>
      <c r="H28" s="234"/>
    </row>
    <row r="29" spans="1:11" s="231" customFormat="1" ht="14.25" x14ac:dyDescent="0.2">
      <c r="B29" s="241"/>
      <c r="C29" s="241"/>
      <c r="D29" s="241"/>
      <c r="E29" s="234"/>
      <c r="F29" s="234"/>
      <c r="G29" s="234"/>
      <c r="H29" s="234"/>
      <c r="J29" s="234"/>
      <c r="K29" s="234"/>
    </row>
    <row r="30" spans="1:11" s="231" customFormat="1" ht="14.25" x14ac:dyDescent="0.2">
      <c r="B30" s="241"/>
      <c r="C30" s="241"/>
      <c r="D30" s="241"/>
      <c r="E30" s="234"/>
      <c r="F30" s="234"/>
      <c r="G30" s="234"/>
      <c r="H30" s="234"/>
      <c r="J30" s="234"/>
      <c r="K30" s="234"/>
    </row>
    <row r="31" spans="1:11" s="231" customFormat="1" ht="35.1" customHeight="1" x14ac:dyDescent="0.2">
      <c r="A31" s="235" t="s">
        <v>150</v>
      </c>
      <c r="B31" s="236" t="s">
        <v>151</v>
      </c>
      <c r="C31" s="236" t="s">
        <v>131</v>
      </c>
      <c r="D31" s="234"/>
      <c r="E31" s="329" t="s">
        <v>152</v>
      </c>
      <c r="F31" s="329"/>
      <c r="G31" s="236" t="s">
        <v>153</v>
      </c>
      <c r="H31" s="236" t="s">
        <v>154</v>
      </c>
      <c r="I31" s="234"/>
      <c r="J31" s="234"/>
    </row>
    <row r="32" spans="1:11" s="231" customFormat="1" ht="14.25" x14ac:dyDescent="0.2">
      <c r="A32" s="237">
        <v>90401</v>
      </c>
      <c r="B32" s="239">
        <v>0</v>
      </c>
      <c r="C32" s="239"/>
      <c r="D32" s="234"/>
      <c r="E32" s="327" t="s">
        <v>155</v>
      </c>
      <c r="F32" s="327"/>
      <c r="G32" s="245">
        <v>0</v>
      </c>
      <c r="H32" s="245">
        <v>0</v>
      </c>
      <c r="I32" s="234"/>
      <c r="J32" s="234"/>
    </row>
    <row r="33" spans="1:11" s="231" customFormat="1" ht="14.25" x14ac:dyDescent="0.2">
      <c r="A33" s="237">
        <v>90402</v>
      </c>
      <c r="B33" s="239">
        <v>0</v>
      </c>
      <c r="C33" s="239"/>
      <c r="D33" s="234"/>
      <c r="E33" s="330" t="s">
        <v>156</v>
      </c>
      <c r="F33" s="330"/>
      <c r="G33" s="247">
        <v>0</v>
      </c>
      <c r="H33" s="245">
        <v>0</v>
      </c>
      <c r="I33" s="234"/>
      <c r="J33" s="234"/>
    </row>
    <row r="34" spans="1:11" s="231" customFormat="1" ht="14.25" x14ac:dyDescent="0.2">
      <c r="A34" s="237">
        <v>90403</v>
      </c>
      <c r="B34" s="239">
        <v>0</v>
      </c>
      <c r="C34" s="239"/>
      <c r="D34" s="234"/>
      <c r="E34" s="330" t="s">
        <v>157</v>
      </c>
      <c r="F34" s="330"/>
      <c r="G34" s="247">
        <v>40</v>
      </c>
      <c r="H34" s="245"/>
      <c r="I34" s="234"/>
      <c r="J34" s="234"/>
    </row>
    <row r="35" spans="1:11" s="231" customFormat="1" ht="14.25" x14ac:dyDescent="0.2">
      <c r="A35" s="237">
        <v>90404</v>
      </c>
      <c r="B35" s="239">
        <v>30</v>
      </c>
      <c r="C35" s="239"/>
      <c r="D35" s="234"/>
      <c r="E35" s="327" t="s">
        <v>158</v>
      </c>
      <c r="F35" s="327"/>
      <c r="G35" s="247">
        <v>5</v>
      </c>
      <c r="H35" s="245"/>
      <c r="I35" s="234"/>
      <c r="J35" s="234"/>
    </row>
    <row r="36" spans="1:11" s="231" customFormat="1" ht="14.25" x14ac:dyDescent="0.2">
      <c r="A36" s="237">
        <v>90405</v>
      </c>
      <c r="B36" s="239">
        <v>15</v>
      </c>
      <c r="C36" s="239"/>
      <c r="D36" s="234"/>
      <c r="E36" s="327" t="s">
        <v>159</v>
      </c>
      <c r="F36" s="327"/>
      <c r="G36" s="247">
        <v>0</v>
      </c>
      <c r="H36" s="245">
        <v>0</v>
      </c>
      <c r="I36" s="234"/>
      <c r="J36" s="234"/>
    </row>
    <row r="37" spans="1:11" s="231" customFormat="1" ht="14.25" x14ac:dyDescent="0.2">
      <c r="A37" s="237" t="s">
        <v>160</v>
      </c>
      <c r="B37" s="239">
        <v>0</v>
      </c>
      <c r="C37" s="239"/>
      <c r="D37" s="234"/>
      <c r="E37" s="327" t="s">
        <v>161</v>
      </c>
      <c r="F37" s="327"/>
      <c r="G37" s="247">
        <v>0</v>
      </c>
      <c r="H37" s="245">
        <v>0</v>
      </c>
      <c r="I37" s="234"/>
      <c r="J37" s="234"/>
    </row>
    <row r="38" spans="1:11" s="231" customFormat="1" ht="15" x14ac:dyDescent="0.2">
      <c r="A38" s="242" t="s">
        <v>133</v>
      </c>
      <c r="B38" s="243">
        <f>SUM(B32:B37)</f>
        <v>45</v>
      </c>
      <c r="C38" s="243">
        <v>51</v>
      </c>
      <c r="D38" s="241"/>
      <c r="E38" s="327" t="s">
        <v>162</v>
      </c>
      <c r="F38" s="327"/>
      <c r="G38" s="247">
        <v>0</v>
      </c>
      <c r="H38" s="245">
        <v>0</v>
      </c>
      <c r="I38" s="234"/>
      <c r="J38" s="234"/>
    </row>
    <row r="39" spans="1:11" s="231" customFormat="1" ht="14.25" x14ac:dyDescent="0.2">
      <c r="B39" s="234"/>
      <c r="C39" s="241"/>
      <c r="E39" s="327" t="s">
        <v>163</v>
      </c>
      <c r="F39" s="327"/>
      <c r="G39" s="247">
        <v>0</v>
      </c>
      <c r="H39" s="245">
        <v>0</v>
      </c>
      <c r="J39" s="234"/>
      <c r="K39" s="234"/>
    </row>
    <row r="40" spans="1:11" s="231" customFormat="1" ht="14.25" x14ac:dyDescent="0.2">
      <c r="E40" s="327" t="s">
        <v>164</v>
      </c>
      <c r="F40" s="327"/>
      <c r="G40" s="247">
        <v>0</v>
      </c>
      <c r="H40" s="245">
        <v>0</v>
      </c>
    </row>
    <row r="41" spans="1:11" s="231" customFormat="1" ht="14.25" x14ac:dyDescent="0.2">
      <c r="E41" s="327" t="s">
        <v>165</v>
      </c>
      <c r="F41" s="327"/>
      <c r="G41" s="247">
        <v>0</v>
      </c>
      <c r="H41" s="245">
        <v>0</v>
      </c>
    </row>
    <row r="42" spans="1:11" s="231" customFormat="1" ht="14.25" x14ac:dyDescent="0.2">
      <c r="E42" s="327" t="s">
        <v>166</v>
      </c>
      <c r="F42" s="327"/>
      <c r="G42" s="247">
        <v>0</v>
      </c>
      <c r="H42" s="245">
        <v>0</v>
      </c>
    </row>
    <row r="43" spans="1:11" s="231" customFormat="1" ht="14.25" x14ac:dyDescent="0.2">
      <c r="E43" s="334" t="s">
        <v>160</v>
      </c>
      <c r="F43" s="335"/>
      <c r="G43" s="247">
        <v>0</v>
      </c>
      <c r="H43" s="245"/>
    </row>
    <row r="44" spans="1:11" s="231" customFormat="1" ht="15" x14ac:dyDescent="0.2">
      <c r="E44" s="326" t="s">
        <v>133</v>
      </c>
      <c r="F44" s="326"/>
      <c r="G44" s="249">
        <f>SUM(G32:G43)</f>
        <v>45</v>
      </c>
      <c r="H44" s="249">
        <v>51</v>
      </c>
    </row>
    <row r="45" spans="1:11" s="231" customFormat="1" ht="14.25" x14ac:dyDescent="0.2"/>
    <row r="46" spans="1:11" s="231" customFormat="1" ht="14.25" x14ac:dyDescent="0.2"/>
    <row r="47" spans="1:11" s="231" customFormat="1" ht="42" customHeight="1" x14ac:dyDescent="0.2">
      <c r="A47" s="250" t="s">
        <v>167</v>
      </c>
      <c r="B47" s="251" t="s">
        <v>153</v>
      </c>
      <c r="C47" s="251" t="s">
        <v>131</v>
      </c>
      <c r="E47" s="336" t="s">
        <v>168</v>
      </c>
      <c r="F47" s="336"/>
      <c r="G47" s="251" t="s">
        <v>153</v>
      </c>
      <c r="H47" s="251" t="s">
        <v>131</v>
      </c>
    </row>
    <row r="48" spans="1:11" s="231" customFormat="1" ht="14.25" x14ac:dyDescent="0.2">
      <c r="A48" s="244" t="s">
        <v>169</v>
      </c>
      <c r="B48" s="252">
        <v>40</v>
      </c>
      <c r="C48" s="253"/>
      <c r="E48" s="327" t="s">
        <v>170</v>
      </c>
      <c r="F48" s="327"/>
      <c r="G48" s="254">
        <v>0</v>
      </c>
      <c r="H48" s="253"/>
    </row>
    <row r="49" spans="1:14" s="231" customFormat="1" ht="14.25" x14ac:dyDescent="0.2">
      <c r="A49" s="246" t="s">
        <v>171</v>
      </c>
      <c r="B49" s="255">
        <v>5</v>
      </c>
      <c r="C49" s="253"/>
      <c r="E49" s="330" t="s">
        <v>172</v>
      </c>
      <c r="F49" s="330"/>
      <c r="G49" s="256">
        <v>0</v>
      </c>
      <c r="H49" s="253"/>
    </row>
    <row r="50" spans="1:14" s="231" customFormat="1" ht="14.25" x14ac:dyDescent="0.2">
      <c r="A50" s="246" t="s">
        <v>173</v>
      </c>
      <c r="B50" s="255">
        <v>0</v>
      </c>
      <c r="C50" s="253"/>
      <c r="E50" s="330" t="s">
        <v>174</v>
      </c>
      <c r="F50" s="330"/>
      <c r="G50" s="256">
        <v>0</v>
      </c>
      <c r="H50" s="253"/>
    </row>
    <row r="51" spans="1:14" s="231" customFormat="1" ht="14.25" x14ac:dyDescent="0.2">
      <c r="A51" s="246" t="s">
        <v>175</v>
      </c>
      <c r="B51" s="255">
        <v>0</v>
      </c>
      <c r="C51" s="253"/>
      <c r="E51" s="327" t="s">
        <v>176</v>
      </c>
      <c r="F51" s="327"/>
      <c r="G51" s="256"/>
      <c r="H51" s="253"/>
    </row>
    <row r="52" spans="1:14" s="231" customFormat="1" ht="14.25" x14ac:dyDescent="0.2">
      <c r="A52" s="244" t="s">
        <v>177</v>
      </c>
      <c r="B52" s="255">
        <v>0</v>
      </c>
      <c r="C52" s="253"/>
      <c r="E52" s="327" t="s">
        <v>178</v>
      </c>
      <c r="F52" s="327"/>
      <c r="G52" s="256">
        <v>0</v>
      </c>
      <c r="H52" s="253"/>
    </row>
    <row r="53" spans="1:14" s="231" customFormat="1" ht="14.25" x14ac:dyDescent="0.2">
      <c r="A53" s="244" t="s">
        <v>179</v>
      </c>
      <c r="B53" s="255">
        <v>0</v>
      </c>
      <c r="C53" s="253"/>
      <c r="E53" s="327" t="s">
        <v>180</v>
      </c>
      <c r="F53" s="327"/>
      <c r="G53" s="256">
        <v>45</v>
      </c>
      <c r="H53" s="253"/>
    </row>
    <row r="54" spans="1:14" s="231" customFormat="1" ht="15" x14ac:dyDescent="0.2">
      <c r="A54" s="244" t="s">
        <v>181</v>
      </c>
      <c r="B54" s="255">
        <v>0</v>
      </c>
      <c r="C54" s="253"/>
      <c r="E54" s="326" t="s">
        <v>182</v>
      </c>
      <c r="F54" s="326"/>
      <c r="G54" s="256">
        <v>0</v>
      </c>
      <c r="H54" s="253"/>
    </row>
    <row r="55" spans="1:14" ht="15" x14ac:dyDescent="0.2">
      <c r="A55" s="244" t="s">
        <v>180</v>
      </c>
      <c r="B55" s="255">
        <v>0</v>
      </c>
      <c r="C55" s="253"/>
      <c r="D55" s="117"/>
      <c r="E55" s="328" t="s">
        <v>133</v>
      </c>
      <c r="F55" s="328"/>
      <c r="G55" s="249">
        <f>SUM(G48:G54)</f>
        <v>45</v>
      </c>
      <c r="H55" s="249">
        <f>SUM(H48:H54)</f>
        <v>0</v>
      </c>
      <c r="I55" s="117"/>
      <c r="J55" s="117"/>
      <c r="K55" s="117"/>
    </row>
    <row r="56" spans="1:14" ht="15" x14ac:dyDescent="0.2">
      <c r="A56" s="248" t="s">
        <v>182</v>
      </c>
      <c r="B56" s="257">
        <v>0</v>
      </c>
      <c r="C56" s="258"/>
      <c r="D56" s="117"/>
      <c r="E56" s="117"/>
      <c r="F56" s="117"/>
      <c r="G56" s="117"/>
      <c r="H56" s="117"/>
      <c r="I56" s="117"/>
      <c r="J56" s="117"/>
      <c r="K56" s="117"/>
    </row>
    <row r="57" spans="1:14" ht="15" x14ac:dyDescent="0.2">
      <c r="A57" s="242" t="s">
        <v>133</v>
      </c>
      <c r="B57" s="249">
        <f>SUM(B48:B56)</f>
        <v>45</v>
      </c>
      <c r="C57" s="249">
        <f>SUM(C48:C56)</f>
        <v>0</v>
      </c>
      <c r="D57" s="117"/>
      <c r="E57" s="117"/>
      <c r="F57" s="117"/>
      <c r="G57" s="117"/>
      <c r="H57" s="117"/>
      <c r="I57" s="117"/>
      <c r="J57" s="117"/>
      <c r="K57" s="117"/>
    </row>
    <row r="58" spans="1:14" s="227" customFormat="1" x14ac:dyDescent="0.2">
      <c r="A58" s="259"/>
      <c r="B58" s="260"/>
      <c r="D58" s="260"/>
      <c r="E58" s="117"/>
      <c r="F58" s="117"/>
      <c r="G58" s="117"/>
      <c r="H58" s="117"/>
      <c r="L58" s="117"/>
      <c r="M58" s="117"/>
      <c r="N58" s="117"/>
    </row>
    <row r="59" spans="1:14" s="227" customFormat="1" x14ac:dyDescent="0.2">
      <c r="A59" s="259"/>
      <c r="B59" s="260"/>
      <c r="D59" s="260"/>
      <c r="E59" s="260"/>
      <c r="F59" s="260"/>
      <c r="G59" s="260"/>
      <c r="H59" s="260"/>
      <c r="L59" s="117"/>
      <c r="M59" s="117"/>
      <c r="N59" s="117"/>
    </row>
    <row r="60" spans="1:14" s="231" customFormat="1" ht="30" customHeight="1" x14ac:dyDescent="0.2">
      <c r="A60" s="259"/>
      <c r="B60" s="260"/>
      <c r="C60" s="260"/>
    </row>
    <row r="61" spans="1:14" s="231" customFormat="1" ht="14.25" x14ac:dyDescent="0.2">
      <c r="A61" s="259"/>
      <c r="B61" s="260"/>
      <c r="C61" s="227"/>
    </row>
    <row r="62" spans="1:14" s="231" customFormat="1" ht="14.25" x14ac:dyDescent="0.2"/>
    <row r="63" spans="1:14" s="231" customFormat="1" ht="14.25" x14ac:dyDescent="0.2"/>
    <row r="64" spans="1:14" s="231" customFormat="1" ht="14.25" x14ac:dyDescent="0.2"/>
    <row r="65" spans="1:11" s="231" customFormat="1" ht="14.25" x14ac:dyDescent="0.2"/>
    <row r="66" spans="1:11" s="231" customFormat="1" ht="14.25" x14ac:dyDescent="0.2">
      <c r="I66" s="117"/>
    </row>
    <row r="67" spans="1:11" ht="14.25" x14ac:dyDescent="0.2">
      <c r="A67" s="231"/>
      <c r="B67" s="231"/>
      <c r="C67" s="231"/>
      <c r="D67" s="117"/>
      <c r="E67" s="117"/>
      <c r="F67" s="117"/>
      <c r="G67" s="117"/>
      <c r="H67" s="117"/>
      <c r="J67" s="117"/>
      <c r="K67" s="117"/>
    </row>
    <row r="68" spans="1:11" ht="14.25" x14ac:dyDescent="0.2">
      <c r="A68" s="231"/>
      <c r="B68" s="231"/>
      <c r="C68" s="231"/>
    </row>
    <row r="69" spans="1:11" x14ac:dyDescent="0.2">
      <c r="A69" s="117"/>
      <c r="B69" s="117"/>
      <c r="C69" s="117"/>
    </row>
  </sheetData>
  <sheetProtection algorithmName="SHA-512" hashValue="+g+JP4YBDa3lOx6o9lBc3ynNZ1a9mgK9sCAjZiijyMGCCsMQBCMwEV/qylUZv51tuQL2lwQmViZyZgBHBe4R4A==" saltValue="fI/Wnc4X1qUblFP9tf+BXQ==" spinCount="100000" sheet="1" objects="1" scenarios="1"/>
  <mergeCells count="26">
    <mergeCell ref="B18:D18"/>
    <mergeCell ref="E34:F34"/>
    <mergeCell ref="E44:F44"/>
    <mergeCell ref="E42:F42"/>
    <mergeCell ref="E41:F41"/>
    <mergeCell ref="E40:F40"/>
    <mergeCell ref="E39:F39"/>
    <mergeCell ref="E38:F38"/>
    <mergeCell ref="E37:F37"/>
    <mergeCell ref="E36:F36"/>
    <mergeCell ref="E54:F54"/>
    <mergeCell ref="E52:F52"/>
    <mergeCell ref="E53:F53"/>
    <mergeCell ref="E55:F55"/>
    <mergeCell ref="A18:A19"/>
    <mergeCell ref="E49:F49"/>
    <mergeCell ref="E50:F50"/>
    <mergeCell ref="E51:F51"/>
    <mergeCell ref="E31:F31"/>
    <mergeCell ref="E32:F32"/>
    <mergeCell ref="E18:G18"/>
    <mergeCell ref="E43:F43"/>
    <mergeCell ref="E35:F35"/>
    <mergeCell ref="E47:F47"/>
    <mergeCell ref="E48:F48"/>
    <mergeCell ref="E33:F33"/>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B07AD-5CF0-4296-9A34-A54EA077DA7B}">
  <sheetPr>
    <tabColor rgb="FFBDD7EE"/>
  </sheetPr>
  <dimension ref="A1:P31"/>
  <sheetViews>
    <sheetView zoomScale="90" zoomScaleNormal="90" workbookViewId="0">
      <selection activeCell="I13" sqref="I13"/>
    </sheetView>
  </sheetViews>
  <sheetFormatPr defaultRowHeight="12.75" x14ac:dyDescent="0.2"/>
  <cols>
    <col min="1" max="1" width="4.5703125" customWidth="1"/>
    <col min="2" max="2" width="15.140625" customWidth="1"/>
    <col min="3" max="3" width="20" customWidth="1"/>
    <col min="4" max="4" width="12" customWidth="1"/>
    <col min="5" max="5" width="52.7109375" customWidth="1"/>
    <col min="6" max="6" width="16.7109375" customWidth="1"/>
    <col min="7" max="7" width="35.85546875" customWidth="1"/>
    <col min="8" max="8" width="17.7109375" customWidth="1"/>
    <col min="9" max="9" width="42.28515625" customWidth="1"/>
    <col min="10" max="10" width="17" customWidth="1"/>
    <col min="11" max="11" width="34" customWidth="1"/>
    <col min="12" max="12" width="13.5703125" customWidth="1"/>
  </cols>
  <sheetData>
    <row r="1" spans="1:16" ht="18" x14ac:dyDescent="0.2">
      <c r="A1" s="223" t="s">
        <v>14</v>
      </c>
      <c r="B1" s="223"/>
      <c r="C1" s="226"/>
      <c r="D1" s="261"/>
      <c r="E1" s="261"/>
      <c r="F1" s="262"/>
    </row>
    <row r="2" spans="1:16" ht="18" x14ac:dyDescent="0.2">
      <c r="A2" s="223" t="s">
        <v>183</v>
      </c>
      <c r="B2" s="223"/>
      <c r="C2" s="228"/>
      <c r="D2" s="228"/>
      <c r="E2" s="229"/>
      <c r="F2" s="262"/>
    </row>
    <row r="3" spans="1:16" ht="18.75" thickBot="1" x14ac:dyDescent="0.25">
      <c r="A3" s="223"/>
    </row>
    <row r="4" spans="1:16" s="1" customFormat="1" ht="16.5" thickBot="1" x14ac:dyDescent="0.3">
      <c r="A4" s="263" t="s">
        <v>16</v>
      </c>
      <c r="B4" s="114"/>
      <c r="C4" s="114"/>
      <c r="D4" s="114"/>
      <c r="E4" s="114"/>
      <c r="F4" s="114"/>
      <c r="G4" s="114"/>
      <c r="H4" s="114"/>
      <c r="I4" s="114"/>
      <c r="J4" s="114"/>
      <c r="K4" s="114"/>
      <c r="L4" s="115"/>
      <c r="M4" s="264"/>
      <c r="N4" s="264"/>
      <c r="O4" s="264"/>
      <c r="P4" s="264"/>
    </row>
    <row r="5" spans="1:16" s="111" customFormat="1" ht="24" customHeight="1" x14ac:dyDescent="0.2">
      <c r="A5" s="265" t="s">
        <v>17</v>
      </c>
      <c r="B5" s="266"/>
      <c r="C5" s="266"/>
      <c r="D5" s="266"/>
      <c r="E5" s="266"/>
      <c r="F5" s="266"/>
      <c r="G5" s="266"/>
      <c r="H5" s="266"/>
      <c r="I5" s="266"/>
      <c r="J5" s="266"/>
      <c r="K5" s="266"/>
      <c r="L5" s="267"/>
    </row>
    <row r="6" spans="1:16" ht="72" customHeight="1" thickBot="1" x14ac:dyDescent="0.25">
      <c r="A6" s="340" t="s">
        <v>184</v>
      </c>
      <c r="B6" s="341"/>
      <c r="C6" s="341"/>
      <c r="D6" s="341"/>
      <c r="E6" s="341"/>
      <c r="F6" s="341"/>
      <c r="G6" s="341"/>
      <c r="H6" s="268"/>
      <c r="I6" s="268"/>
      <c r="J6" s="268"/>
      <c r="K6" s="268"/>
      <c r="L6" s="269"/>
    </row>
    <row r="7" spans="1:16" ht="24.95" customHeight="1" thickBot="1" x14ac:dyDescent="0.25">
      <c r="A7" s="270"/>
      <c r="B7" s="270"/>
      <c r="C7" s="270"/>
      <c r="D7" s="270"/>
      <c r="E7" s="270"/>
      <c r="F7" s="270"/>
      <c r="G7" s="270"/>
      <c r="H7" s="270"/>
      <c r="I7" s="270"/>
      <c r="J7" s="270"/>
      <c r="K7" s="270"/>
      <c r="L7" s="270"/>
    </row>
    <row r="8" spans="1:16" ht="51.6" customHeight="1" x14ac:dyDescent="0.2">
      <c r="A8" s="271"/>
      <c r="B8" s="271" t="s">
        <v>185</v>
      </c>
      <c r="C8" s="271" t="s">
        <v>186</v>
      </c>
      <c r="D8" s="271" t="s">
        <v>187</v>
      </c>
      <c r="E8" s="271" t="s">
        <v>188</v>
      </c>
      <c r="F8" s="271" t="s">
        <v>189</v>
      </c>
      <c r="G8" s="272" t="s">
        <v>190</v>
      </c>
      <c r="H8" s="273" t="s">
        <v>191</v>
      </c>
      <c r="I8" s="274" t="s">
        <v>192</v>
      </c>
      <c r="J8" s="273" t="s">
        <v>193</v>
      </c>
      <c r="K8" s="275" t="s">
        <v>194</v>
      </c>
      <c r="L8" s="274" t="s">
        <v>195</v>
      </c>
      <c r="N8" s="276"/>
    </row>
    <row r="9" spans="1:16" ht="21" customHeight="1" x14ac:dyDescent="0.2">
      <c r="A9" s="277" t="s">
        <v>196</v>
      </c>
      <c r="B9" s="277"/>
      <c r="C9" s="277"/>
      <c r="D9" s="277"/>
      <c r="E9" s="277"/>
      <c r="F9" s="277"/>
      <c r="G9" s="278"/>
      <c r="H9" s="279"/>
      <c r="I9" s="280"/>
      <c r="J9" s="279"/>
      <c r="K9" s="277"/>
      <c r="L9" s="280"/>
    </row>
    <row r="10" spans="1:16" ht="48.75" customHeight="1" x14ac:dyDescent="0.2">
      <c r="A10" s="337">
        <v>1</v>
      </c>
      <c r="B10" s="338" t="s">
        <v>197</v>
      </c>
      <c r="C10" s="338" t="s">
        <v>198</v>
      </c>
      <c r="D10" s="281" t="s">
        <v>199</v>
      </c>
      <c r="E10" s="281" t="s">
        <v>200</v>
      </c>
      <c r="F10" s="281" t="s">
        <v>201</v>
      </c>
      <c r="G10" s="281" t="s">
        <v>202</v>
      </c>
      <c r="H10" s="282">
        <v>45</v>
      </c>
      <c r="I10" s="283" t="s">
        <v>203</v>
      </c>
      <c r="J10" s="284">
        <v>51</v>
      </c>
      <c r="K10" s="285"/>
      <c r="L10" s="286"/>
    </row>
    <row r="11" spans="1:16" ht="48" customHeight="1" x14ac:dyDescent="0.2">
      <c r="A11" s="337"/>
      <c r="B11" s="339"/>
      <c r="C11" s="339"/>
      <c r="D11" s="288" t="s">
        <v>204</v>
      </c>
      <c r="E11" s="288" t="s">
        <v>205</v>
      </c>
      <c r="F11" s="288" t="s">
        <v>206</v>
      </c>
      <c r="G11" s="288" t="s">
        <v>207</v>
      </c>
      <c r="H11" s="282">
        <v>45</v>
      </c>
      <c r="I11" s="289" t="s">
        <v>208</v>
      </c>
      <c r="J11" s="284">
        <v>51</v>
      </c>
      <c r="K11" s="285"/>
      <c r="L11" s="286"/>
    </row>
    <row r="12" spans="1:16" ht="54.75" customHeight="1" x14ac:dyDescent="0.2">
      <c r="A12" s="337">
        <v>2</v>
      </c>
      <c r="B12" s="342" t="s">
        <v>209</v>
      </c>
      <c r="C12" s="342" t="s">
        <v>210</v>
      </c>
      <c r="D12" s="288" t="s">
        <v>199</v>
      </c>
      <c r="E12" s="288" t="s">
        <v>211</v>
      </c>
      <c r="F12" s="288" t="s">
        <v>201</v>
      </c>
      <c r="G12" s="288" t="s">
        <v>212</v>
      </c>
      <c r="H12" s="282">
        <v>44</v>
      </c>
      <c r="I12" s="283" t="s">
        <v>213</v>
      </c>
      <c r="J12" s="284">
        <v>51</v>
      </c>
      <c r="K12" s="285"/>
      <c r="L12" s="286"/>
    </row>
    <row r="13" spans="1:16" ht="55.5" customHeight="1" x14ac:dyDescent="0.2">
      <c r="A13" s="337"/>
      <c r="B13" s="339"/>
      <c r="C13" s="339"/>
      <c r="D13" s="288" t="s">
        <v>214</v>
      </c>
      <c r="E13" s="288" t="s">
        <v>215</v>
      </c>
      <c r="F13" s="288" t="s">
        <v>201</v>
      </c>
      <c r="G13" s="288" t="s">
        <v>216</v>
      </c>
      <c r="H13" s="282">
        <v>45</v>
      </c>
      <c r="I13" s="290"/>
      <c r="J13" s="284"/>
      <c r="K13" s="285"/>
      <c r="L13" s="286"/>
    </row>
    <row r="14" spans="1:16" ht="42.75" customHeight="1" x14ac:dyDescent="0.2">
      <c r="A14" s="337">
        <v>3</v>
      </c>
      <c r="B14" s="342" t="s">
        <v>209</v>
      </c>
      <c r="C14" s="342" t="s">
        <v>217</v>
      </c>
      <c r="D14" s="288" t="s">
        <v>199</v>
      </c>
      <c r="E14" s="291" t="s">
        <v>218</v>
      </c>
      <c r="F14" s="287" t="s">
        <v>201</v>
      </c>
      <c r="G14" s="288" t="s">
        <v>219</v>
      </c>
      <c r="H14" s="282">
        <v>45</v>
      </c>
      <c r="I14" s="290"/>
      <c r="J14" s="284">
        <v>51</v>
      </c>
      <c r="K14" s="285"/>
      <c r="L14" s="286"/>
    </row>
    <row r="15" spans="1:16" ht="45.75" customHeight="1" x14ac:dyDescent="0.2">
      <c r="A15" s="337"/>
      <c r="B15" s="339"/>
      <c r="C15" s="339"/>
      <c r="D15" s="288" t="s">
        <v>214</v>
      </c>
      <c r="E15" s="292" t="s">
        <v>220</v>
      </c>
      <c r="F15" s="288" t="s">
        <v>206</v>
      </c>
      <c r="G15" s="288" t="s">
        <v>221</v>
      </c>
      <c r="H15" s="284"/>
      <c r="I15" s="290"/>
      <c r="J15" s="284"/>
      <c r="K15" s="285"/>
      <c r="L15" s="286"/>
    </row>
    <row r="16" spans="1:16" ht="24" customHeight="1" x14ac:dyDescent="0.2">
      <c r="A16" s="277" t="s">
        <v>222</v>
      </c>
      <c r="B16" s="277"/>
      <c r="C16" s="277"/>
      <c r="D16" s="277"/>
      <c r="E16" s="277"/>
      <c r="F16" s="277"/>
      <c r="G16" s="278"/>
      <c r="H16" s="279"/>
      <c r="I16" s="280"/>
      <c r="J16" s="279"/>
      <c r="K16" s="277"/>
      <c r="L16" s="280"/>
    </row>
    <row r="17" spans="1:12" ht="39.950000000000003" customHeight="1" x14ac:dyDescent="0.2">
      <c r="A17" s="337">
        <v>1</v>
      </c>
      <c r="B17" s="345" t="s">
        <v>209</v>
      </c>
      <c r="C17" s="345" t="s">
        <v>223</v>
      </c>
      <c r="D17" s="293" t="s">
        <v>199</v>
      </c>
      <c r="E17" s="293" t="s">
        <v>224</v>
      </c>
      <c r="F17" s="293" t="s">
        <v>201</v>
      </c>
      <c r="G17" s="294" t="s">
        <v>225</v>
      </c>
      <c r="H17" s="282">
        <v>45</v>
      </c>
      <c r="I17" s="290"/>
      <c r="J17" s="284">
        <v>51</v>
      </c>
      <c r="K17" s="285"/>
      <c r="L17" s="295"/>
    </row>
    <row r="18" spans="1:12" ht="39.950000000000003" customHeight="1" x14ac:dyDescent="0.2">
      <c r="A18" s="337"/>
      <c r="B18" s="345"/>
      <c r="C18" s="345"/>
      <c r="D18" s="293" t="s">
        <v>214</v>
      </c>
      <c r="E18" s="293" t="s">
        <v>226</v>
      </c>
      <c r="F18" s="293" t="s">
        <v>201</v>
      </c>
      <c r="G18" s="294" t="s">
        <v>225</v>
      </c>
      <c r="H18" s="282">
        <v>45</v>
      </c>
      <c r="I18" s="290"/>
      <c r="J18" s="284">
        <v>51</v>
      </c>
      <c r="K18" s="285"/>
      <c r="L18" s="295"/>
    </row>
    <row r="19" spans="1:12" ht="39.950000000000003" customHeight="1" x14ac:dyDescent="0.2">
      <c r="A19" s="337">
        <v>2</v>
      </c>
      <c r="B19" s="343" t="s">
        <v>209</v>
      </c>
      <c r="C19" s="343" t="s">
        <v>227</v>
      </c>
      <c r="D19" s="293" t="s">
        <v>199</v>
      </c>
      <c r="E19" s="293" t="s">
        <v>228</v>
      </c>
      <c r="F19" s="293" t="s">
        <v>201</v>
      </c>
      <c r="G19" s="294" t="s">
        <v>212</v>
      </c>
      <c r="H19" s="282">
        <v>43</v>
      </c>
      <c r="I19" s="283" t="s">
        <v>213</v>
      </c>
      <c r="J19" s="284">
        <v>51</v>
      </c>
      <c r="K19" s="285"/>
      <c r="L19" s="295"/>
    </row>
    <row r="20" spans="1:12" ht="58.5" customHeight="1" x14ac:dyDescent="0.2">
      <c r="A20" s="337"/>
      <c r="B20" s="344"/>
      <c r="C20" s="344"/>
      <c r="D20" s="293" t="s">
        <v>214</v>
      </c>
      <c r="E20" s="293" t="s">
        <v>229</v>
      </c>
      <c r="F20" s="293" t="s">
        <v>206</v>
      </c>
      <c r="G20" s="294" t="s">
        <v>216</v>
      </c>
      <c r="H20" s="282">
        <v>45</v>
      </c>
      <c r="I20" s="290"/>
      <c r="J20" s="284">
        <v>51</v>
      </c>
      <c r="K20" s="285"/>
      <c r="L20" s="295"/>
    </row>
    <row r="21" spans="1:12" ht="39.950000000000003" customHeight="1" x14ac:dyDescent="0.2">
      <c r="A21" s="337">
        <v>3</v>
      </c>
      <c r="B21" s="343" t="s">
        <v>209</v>
      </c>
      <c r="C21" s="345" t="s">
        <v>230</v>
      </c>
      <c r="D21" s="293" t="s">
        <v>199</v>
      </c>
      <c r="E21" s="293" t="s">
        <v>231</v>
      </c>
      <c r="F21" s="293" t="s">
        <v>232</v>
      </c>
      <c r="G21" s="294" t="s">
        <v>212</v>
      </c>
      <c r="H21" s="282">
        <v>44</v>
      </c>
      <c r="I21" s="290"/>
      <c r="J21" s="284">
        <v>51</v>
      </c>
      <c r="K21" s="285"/>
      <c r="L21" s="295"/>
    </row>
    <row r="22" spans="1:12" ht="39.950000000000003" customHeight="1" thickBot="1" x14ac:dyDescent="0.25">
      <c r="A22" s="337"/>
      <c r="B22" s="344"/>
      <c r="C22" s="345"/>
      <c r="D22" s="293" t="s">
        <v>214</v>
      </c>
      <c r="E22" s="293" t="s">
        <v>233</v>
      </c>
      <c r="F22" s="293" t="s">
        <v>234</v>
      </c>
      <c r="G22" s="294" t="s">
        <v>216</v>
      </c>
      <c r="H22" s="296">
        <v>45</v>
      </c>
      <c r="I22" s="297" t="s">
        <v>235</v>
      </c>
      <c r="J22" s="298">
        <v>51</v>
      </c>
      <c r="K22" s="299"/>
      <c r="L22" s="300"/>
    </row>
    <row r="23" spans="1:12" x14ac:dyDescent="0.2">
      <c r="A23" s="262"/>
    </row>
    <row r="26" spans="1:12" x14ac:dyDescent="0.2">
      <c r="C26" s="301"/>
      <c r="D26" s="301"/>
      <c r="E26" s="301"/>
    </row>
    <row r="27" spans="1:12" x14ac:dyDescent="0.2">
      <c r="D27" s="302"/>
      <c r="E27" s="262"/>
    </row>
    <row r="28" spans="1:12" x14ac:dyDescent="0.2">
      <c r="C28" s="262"/>
      <c r="D28" s="302"/>
      <c r="E28" s="262"/>
    </row>
    <row r="29" spans="1:12" x14ac:dyDescent="0.2">
      <c r="C29" s="302"/>
      <c r="D29" s="302"/>
      <c r="E29" s="262"/>
    </row>
    <row r="30" spans="1:12" x14ac:dyDescent="0.2">
      <c r="C30" s="302"/>
      <c r="D30" s="302"/>
      <c r="E30" s="302"/>
    </row>
    <row r="31" spans="1:12" x14ac:dyDescent="0.2">
      <c r="D31" s="302"/>
    </row>
  </sheetData>
  <sheetProtection algorithmName="SHA-512" hashValue="rlqqnU5qF/ec2mmCtjEqgQbQVzoRdwkhW5pd+vozyUAqAjz8ceZ/5XK1rw3a0JSXCuDc89LuHqrf1n+WnXrDZA==" saltValue="6dU0ES7ihiinv61bnkKW8g==" spinCount="100000" sheet="1" objects="1" scenarios="1"/>
  <dataConsolidate/>
  <mergeCells count="19">
    <mergeCell ref="A14:A15"/>
    <mergeCell ref="B14:B15"/>
    <mergeCell ref="C14:C15"/>
    <mergeCell ref="A21:A22"/>
    <mergeCell ref="B21:B22"/>
    <mergeCell ref="C21:C22"/>
    <mergeCell ref="A17:A18"/>
    <mergeCell ref="B17:B18"/>
    <mergeCell ref="C17:C18"/>
    <mergeCell ref="A19:A20"/>
    <mergeCell ref="B19:B20"/>
    <mergeCell ref="C19:C20"/>
    <mergeCell ref="A10:A11"/>
    <mergeCell ref="B10:B11"/>
    <mergeCell ref="C10:C11"/>
    <mergeCell ref="A6:G6"/>
    <mergeCell ref="A12:A13"/>
    <mergeCell ref="B12:B13"/>
    <mergeCell ref="C12:C13"/>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tabColor rgb="FF92D050"/>
    <pageSetUpPr fitToPage="1"/>
  </sheetPr>
  <dimension ref="A1:H22"/>
  <sheetViews>
    <sheetView topLeftCell="B1" zoomScaleNormal="100" zoomScaleSheetLayoutView="100" workbookViewId="0">
      <selection activeCell="E10" sqref="E10"/>
    </sheetView>
  </sheetViews>
  <sheetFormatPr defaultColWidth="11.42578125" defaultRowHeight="12" x14ac:dyDescent="0.2"/>
  <cols>
    <col min="1" max="1" width="9.85546875" style="32" hidden="1" customWidth="1"/>
    <col min="2" max="2" width="48.85546875" style="32" customWidth="1"/>
    <col min="3" max="3" width="15.42578125" style="31" customWidth="1"/>
    <col min="4" max="4" width="19.140625" style="31" customWidth="1"/>
    <col min="5" max="5" width="19.7109375" style="31" customWidth="1"/>
    <col min="6" max="6" width="19.42578125" style="31" customWidth="1"/>
    <col min="7" max="7" width="31.42578125" style="31" customWidth="1"/>
    <col min="8" max="16384" width="11.42578125" style="32"/>
  </cols>
  <sheetData>
    <row r="1" spans="1:7" ht="18" x14ac:dyDescent="0.25">
      <c r="A1" s="16"/>
      <c r="B1" s="23" t="s">
        <v>14</v>
      </c>
      <c r="C1" s="32"/>
      <c r="D1" s="32"/>
      <c r="E1" s="32"/>
      <c r="F1" s="32"/>
      <c r="G1" s="32"/>
    </row>
    <row r="2" spans="1:7" ht="18" x14ac:dyDescent="0.25">
      <c r="A2" s="16"/>
      <c r="B2" s="23" t="s">
        <v>236</v>
      </c>
      <c r="C2" s="32"/>
      <c r="D2" s="32"/>
      <c r="E2" s="32"/>
      <c r="F2" s="32"/>
      <c r="G2" s="32"/>
    </row>
    <row r="3" spans="1:7" ht="36" customHeight="1" x14ac:dyDescent="0.2">
      <c r="A3" s="98"/>
      <c r="B3" s="348" t="s">
        <v>237</v>
      </c>
      <c r="C3" s="349"/>
      <c r="D3" s="349"/>
      <c r="E3" s="349"/>
      <c r="F3" s="350"/>
      <c r="G3" s="32"/>
    </row>
    <row r="4" spans="1:7" ht="18" x14ac:dyDescent="0.25">
      <c r="A4" s="16"/>
      <c r="B4" s="23"/>
      <c r="C4" s="32"/>
      <c r="D4" s="32"/>
      <c r="E4" s="32"/>
      <c r="F4" s="32"/>
      <c r="G4" s="32"/>
    </row>
    <row r="5" spans="1:7" ht="22.5" customHeight="1" x14ac:dyDescent="0.25">
      <c r="A5" s="16"/>
      <c r="B5" s="77" t="str">
        <f>'FISCAL REPORT'!B19</f>
        <v>JVS-SoCal</v>
      </c>
      <c r="C5" s="77"/>
      <c r="D5" s="78"/>
      <c r="E5" s="78"/>
      <c r="F5" s="78"/>
      <c r="G5" s="32"/>
    </row>
    <row r="6" spans="1:7" ht="22.5" customHeight="1" x14ac:dyDescent="0.25">
      <c r="A6" s="16"/>
      <c r="B6" s="77" t="str">
        <f>'FISCAL REPORT'!B20</f>
        <v>Santa Monica Youth Employment Program</v>
      </c>
      <c r="C6" s="79"/>
      <c r="D6" s="80"/>
      <c r="E6" s="80"/>
      <c r="F6" s="80"/>
      <c r="G6" s="32"/>
    </row>
    <row r="7" spans="1:7" ht="8.25" customHeight="1" thickBot="1" x14ac:dyDescent="0.25">
      <c r="A7" s="16"/>
      <c r="B7" s="24"/>
      <c r="C7" s="32"/>
      <c r="D7" s="32"/>
      <c r="E7" s="32"/>
      <c r="F7" s="32"/>
      <c r="G7" s="32"/>
    </row>
    <row r="8" spans="1:7" ht="52.5" customHeight="1" x14ac:dyDescent="0.55000000000000004">
      <c r="B8" s="34" t="s">
        <v>238</v>
      </c>
      <c r="C8" s="35" t="s">
        <v>239</v>
      </c>
      <c r="D8" s="35"/>
      <c r="E8" s="35" t="s">
        <v>240</v>
      </c>
      <c r="F8" s="36"/>
      <c r="G8" s="32"/>
    </row>
    <row r="9" spans="1:7" ht="14.25" x14ac:dyDescent="0.2">
      <c r="B9" s="37" t="s">
        <v>241</v>
      </c>
      <c r="C9" s="97">
        <f>'PARTICIPANT DEMOGRAPHICS'!B9</f>
        <v>50</v>
      </c>
      <c r="D9" s="97"/>
      <c r="E9" s="97">
        <f>'PARTICIPANT DEMOGRAPHICS'!D9</f>
        <v>51</v>
      </c>
      <c r="F9" s="40"/>
      <c r="G9" s="32"/>
    </row>
    <row r="10" spans="1:7" ht="14.25" x14ac:dyDescent="0.2">
      <c r="B10" s="41" t="s">
        <v>242</v>
      </c>
      <c r="C10" s="97">
        <f>'PARTICIPANT DEMOGRAPHICS'!B10</f>
        <v>50</v>
      </c>
      <c r="D10" s="39"/>
      <c r="E10" s="97">
        <f>'PARTICIPANT DEMOGRAPHICS'!D10</f>
        <v>51</v>
      </c>
      <c r="F10" s="40"/>
      <c r="G10" s="32"/>
    </row>
    <row r="11" spans="1:7" ht="14.25" x14ac:dyDescent="0.2">
      <c r="B11" s="37" t="s">
        <v>243</v>
      </c>
      <c r="C11" s="57">
        <f>IFERROR(C10/C9, "N/A")</f>
        <v>1</v>
      </c>
      <c r="D11" s="43"/>
      <c r="E11" s="86">
        <f>IFERROR(E10/E9, "N/A")</f>
        <v>1</v>
      </c>
      <c r="F11" s="40"/>
      <c r="G11" s="32"/>
    </row>
    <row r="12" spans="1:7" ht="14.25" x14ac:dyDescent="0.2">
      <c r="B12" s="37"/>
      <c r="C12" s="42"/>
      <c r="D12" s="43"/>
      <c r="E12" s="38"/>
      <c r="F12" s="40"/>
      <c r="G12" s="32"/>
    </row>
    <row r="13" spans="1:7" ht="63.75" customHeight="1" x14ac:dyDescent="0.55000000000000004">
      <c r="B13" s="44" t="s">
        <v>244</v>
      </c>
      <c r="C13" s="108" t="s">
        <v>245</v>
      </c>
      <c r="D13" s="108" t="s">
        <v>246</v>
      </c>
      <c r="E13" s="108" t="s">
        <v>247</v>
      </c>
      <c r="F13" s="109" t="s">
        <v>248</v>
      </c>
      <c r="G13" s="32"/>
    </row>
    <row r="14" spans="1:7" ht="16.5" customHeight="1" x14ac:dyDescent="0.2">
      <c r="B14" s="37" t="s">
        <v>249</v>
      </c>
      <c r="C14" s="81">
        <f>'FISCAL REPORT'!G26</f>
        <v>256586</v>
      </c>
      <c r="D14" s="81">
        <f>'FISCAL REPORT'!H26</f>
        <v>170189.6</v>
      </c>
      <c r="E14" s="81">
        <f>'FISCAL REPORT'!N26</f>
        <v>232810</v>
      </c>
      <c r="F14" s="82">
        <f>'FISCAL REPORT'!L26</f>
        <v>156258.89000000001</v>
      </c>
      <c r="G14" s="32"/>
    </row>
    <row r="15" spans="1:7" ht="16.5" customHeight="1" x14ac:dyDescent="0.2">
      <c r="B15" s="37"/>
      <c r="C15" s="45"/>
      <c r="D15" s="45"/>
      <c r="E15" s="45"/>
      <c r="F15" s="46"/>
      <c r="G15" s="32"/>
    </row>
    <row r="16" spans="1:7" ht="19.5" x14ac:dyDescent="0.55000000000000004">
      <c r="B16" s="44" t="s">
        <v>250</v>
      </c>
      <c r="C16" s="346" t="s">
        <v>251</v>
      </c>
      <c r="D16" s="346"/>
      <c r="E16" s="346" t="s">
        <v>252</v>
      </c>
      <c r="F16" s="347"/>
      <c r="G16" s="32"/>
    </row>
    <row r="17" spans="2:8" ht="14.25" x14ac:dyDescent="0.2">
      <c r="B17" s="37" t="s">
        <v>253</v>
      </c>
      <c r="C17" s="83">
        <f>IFERROR(C14*C11,"N/A")</f>
        <v>256586</v>
      </c>
      <c r="D17" s="47">
        <f>IFERROR(C17/C14,"N/A")</f>
        <v>1</v>
      </c>
      <c r="E17" s="84">
        <f>IFERROR(E14*E11,"N/A")</f>
        <v>232810</v>
      </c>
      <c r="F17" s="49">
        <f>IFERROR(E17/E14,"N/A")</f>
        <v>1</v>
      </c>
      <c r="G17" s="32"/>
    </row>
    <row r="18" spans="2:8" ht="14.25" x14ac:dyDescent="0.2">
      <c r="B18" s="37" t="s">
        <v>254</v>
      </c>
      <c r="C18" s="83">
        <f>D14</f>
        <v>170189.6</v>
      </c>
      <c r="D18" s="47">
        <f>IFERROR(C18/C17, "N/A")</f>
        <v>0.66328482458123206</v>
      </c>
      <c r="E18" s="84">
        <f>F14</f>
        <v>156258.89000000001</v>
      </c>
      <c r="F18" s="49">
        <f>IFERROR(E18/E17, "N/A")</f>
        <v>0.67118633220222501</v>
      </c>
      <c r="G18" s="32"/>
      <c r="H18" s="33"/>
    </row>
    <row r="19" spans="2:8" ht="15" thickBot="1" x14ac:dyDescent="0.25">
      <c r="B19" s="37"/>
      <c r="C19" s="25"/>
      <c r="D19" s="47"/>
      <c r="E19" s="48"/>
      <c r="F19" s="49"/>
      <c r="G19" s="32"/>
    </row>
    <row r="20" spans="2:8" ht="15.75" thickBot="1" x14ac:dyDescent="0.3">
      <c r="B20" s="50" t="s">
        <v>255</v>
      </c>
      <c r="C20" s="85">
        <f>IFERROR(C17-C18,"N/A")</f>
        <v>86396.4</v>
      </c>
      <c r="D20" s="51">
        <f>IFERROR(C20/C17, "N/A")</f>
        <v>0.33671517541876794</v>
      </c>
      <c r="E20" s="85">
        <f>IFERROR(E17-E18, "N/A")</f>
        <v>76551.109999999986</v>
      </c>
      <c r="F20" s="52">
        <f>IFERROR(E20/E17, "N/A")</f>
        <v>0.32881366779777493</v>
      </c>
      <c r="G20" s="32"/>
    </row>
    <row r="21" spans="2:8" ht="30.75" thickBot="1" x14ac:dyDescent="0.3">
      <c r="B21" s="37"/>
      <c r="C21" s="53"/>
      <c r="D21" s="54" t="s">
        <v>256</v>
      </c>
      <c r="E21" s="39"/>
      <c r="F21" s="54" t="s">
        <v>256</v>
      </c>
    </row>
    <row r="22" spans="2:8" s="1" customFormat="1" ht="12.75" x14ac:dyDescent="0.2">
      <c r="B22" s="32"/>
      <c r="C22" s="31"/>
      <c r="D22" s="31"/>
      <c r="E22" s="31"/>
      <c r="F22" s="31"/>
      <c r="G22" s="31"/>
    </row>
  </sheetData>
  <sheetProtection algorithmName="SHA-512" hashValue="cv5y91B7QReeTVBDZtQNVJ8R7JbVWEx1a2zPI+jwAGsIRlQrSxsB8YkCaF7Zn17a7Z4UPQ4YBvLs2TiDgAbJQQ==" saltValue="UIGXH7H9kfmFlNYn9RRdRQ==" spinCount="100000" sheet="1" objects="1" scenarios="1"/>
  <mergeCells count="3">
    <mergeCell ref="C16:D16"/>
    <mergeCell ref="E16:F16"/>
    <mergeCell ref="B3:F3"/>
  </mergeCells>
  <phoneticPr fontId="11" type="noConversion"/>
  <pageMargins left="1" right="1" top="0.81" bottom="0.5" header="0.5" footer="0.5"/>
  <pageSetup scale="41" orientation="portrait" horizontalDpi="4294967295" verticalDpi="4294967295"/>
  <headerFooter alignWithMargins="0">
    <oddHeader>&amp;C&amp;"Arial,Bold"&amp;12Cash Match Calculation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AD80E-DB12-4849-8E84-385549CA4A93}">
  <dimension ref="A1"/>
  <sheetViews>
    <sheetView workbookViewId="0"/>
  </sheetViews>
  <sheetFormatPr defaultRowHeight="12.75" x14ac:dyDescent="0.2"/>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bdb8ef80-3d76-4f2b-ba95-731db74cbb70">
      <UserInfo>
        <DisplayName>Claire Hester</DisplayName>
        <AccountId>15</AccountId>
        <AccountType/>
      </UserInfo>
      <UserInfo>
        <DisplayName>Marc Amaral</DisplayName>
        <AccountId>24</AccountId>
        <AccountType/>
      </UserInfo>
    </SharedWithUsers>
    <lcf76f155ced4ddcb4097134ff3c332f xmlns="c503424b-3e12-4ddd-ab41-5c8973ad5bb3">
      <Terms xmlns="http://schemas.microsoft.com/office/infopath/2007/PartnerControls"/>
    </lcf76f155ced4ddcb4097134ff3c332f>
    <TaxCatchAll xmlns="bdb8ef80-3d76-4f2b-ba95-731db74cbb70" xsi:nil="true"/>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224D4F2C6775654B907F0C20622A74BD" ma:contentTypeVersion="16" ma:contentTypeDescription="Create a new document." ma:contentTypeScope="" ma:versionID="5945962235e5d2d84b446019740e146a">
  <xsd:schema xmlns:xsd="http://www.w3.org/2001/XMLSchema" xmlns:xs="http://www.w3.org/2001/XMLSchema" xmlns:p="http://schemas.microsoft.com/office/2006/metadata/properties" xmlns:ns2="c503424b-3e12-4ddd-ab41-5c8973ad5bb3" xmlns:ns3="bdb8ef80-3d76-4f2b-ba95-731db74cbb70" targetNamespace="http://schemas.microsoft.com/office/2006/metadata/properties" ma:root="true" ma:fieldsID="d87176ffe5f2d429e0ff7838ab60b87d" ns2:_="" ns3:_="">
    <xsd:import namespace="c503424b-3e12-4ddd-ab41-5c8973ad5bb3"/>
    <xsd:import namespace="bdb8ef80-3d76-4f2b-ba95-731db74cbb7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03424b-3e12-4ddd-ab41-5c8973ad5b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65046b6-664e-4cc6-916e-c72f0da64b47"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b8ef80-3d76-4f2b-ba95-731db74cbb7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028dd133-b60f-41e9-bfab-2cbf275fe1d6}" ma:internalName="TaxCatchAll" ma:showField="CatchAllData" ma:web="bdb8ef80-3d76-4f2b-ba95-731db74cbb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D4D97A-7F06-4E8D-98A9-7DE62E8788CF}">
  <ds:schemaRefs>
    <ds:schemaRef ds:uri="http://purl.org/dc/terms/"/>
    <ds:schemaRef ds:uri="c503424b-3e12-4ddd-ab41-5c8973ad5bb3"/>
    <ds:schemaRef ds:uri="http://schemas.microsoft.com/office/2006/documentManagement/types"/>
    <ds:schemaRef ds:uri="http://purl.org/dc/dcmitype/"/>
    <ds:schemaRef ds:uri="http://schemas.microsoft.com/office/infopath/2007/PartnerControls"/>
    <ds:schemaRef ds:uri="http://www.w3.org/XML/1998/namespace"/>
    <ds:schemaRef ds:uri="http://purl.org/dc/elements/1.1/"/>
    <ds:schemaRef ds:uri="http://schemas.openxmlformats.org/package/2006/metadata/core-properties"/>
    <ds:schemaRef ds:uri="bdb8ef80-3d76-4f2b-ba95-731db74cbb70"/>
    <ds:schemaRef ds:uri="http://schemas.microsoft.com/office/2006/metadata/properties"/>
  </ds:schemaRefs>
</ds:datastoreItem>
</file>

<file path=customXml/itemProps2.xml><?xml version="1.0" encoding="utf-8"?>
<ds:datastoreItem xmlns:ds="http://schemas.openxmlformats.org/officeDocument/2006/customXml" ds:itemID="{6DCC06EF-B43B-4BD3-92E2-8FC8B0FB07EF}">
  <ds:schemaRefs>
    <ds:schemaRef ds:uri="http://schemas.microsoft.com/office/2006/metadata/longProperties"/>
  </ds:schemaRefs>
</ds:datastoreItem>
</file>

<file path=customXml/itemProps3.xml><?xml version="1.0" encoding="utf-8"?>
<ds:datastoreItem xmlns:ds="http://schemas.openxmlformats.org/officeDocument/2006/customXml" ds:itemID="{F148728A-3ABE-4BE2-8186-96DCFA2F47D3}">
  <ds:schemaRefs>
    <ds:schemaRef ds:uri="http://schemas.microsoft.com/sharepoint/v3/contenttype/forms"/>
  </ds:schemaRefs>
</ds:datastoreItem>
</file>

<file path=customXml/itemProps4.xml><?xml version="1.0" encoding="utf-8"?>
<ds:datastoreItem xmlns:ds="http://schemas.openxmlformats.org/officeDocument/2006/customXml" ds:itemID="{B32F0416-5D09-4CA0-90EB-F8B0F92F6A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03424b-3e12-4ddd-ab41-5c8973ad5bb3"/>
    <ds:schemaRef ds:uri="bdb8ef80-3d76-4f2b-ba95-731db74cbb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INSTRUCTIONS</vt:lpstr>
      <vt:lpstr>FISCAL REPORT</vt:lpstr>
      <vt:lpstr>PARTICIPANT DEMOGRAPHICS</vt:lpstr>
      <vt:lpstr>PROGRAM EVALUATION</vt:lpstr>
      <vt:lpstr>CASH MATCH</vt:lpstr>
      <vt:lpstr>'PROGRAM EVALUATION'!Health_and_Wellness</vt:lpstr>
      <vt:lpstr>'PROGRAM EVALUATION'!Lifelong_Learning</vt:lpstr>
      <vt:lpstr>'PROGRAM EVALUATION'!Stability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FINANCE DEPT</dc:creator>
  <cp:keywords/>
  <dc:description/>
  <cp:lastModifiedBy>Nicole Liner-Jigamian</cp:lastModifiedBy>
  <cp:revision/>
  <dcterms:created xsi:type="dcterms:W3CDTF">1999-10-15T17:33:56Z</dcterms:created>
  <dcterms:modified xsi:type="dcterms:W3CDTF">2025-01-28T23:46:20Z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SharedWithUsers">
    <vt:lpwstr>Claire Hester;Marc Amaral</vt:lpwstr>
  </property>
  <property fmtid="{D5CDD505-2E9C-101B-9397-08002B2CF9AE}" pid="3" name="SharedWithUsers">
    <vt:lpwstr>15;#Claire Hester;#24;#Marc Amaral</vt:lpwstr>
  </property>
  <property fmtid="{D5CDD505-2E9C-101B-9397-08002B2CF9AE}" pid="4" name="ContentTypeId">
    <vt:lpwstr>0x010100224D4F2C6775654B907F0C20622A74BD</vt:lpwstr>
  </property>
  <property fmtid="{D5CDD505-2E9C-101B-9397-08002B2CF9AE}" pid="5" name="Order">
    <vt:r8>1456600</vt:r8>
  </property>
  <property fmtid="{D5CDD505-2E9C-101B-9397-08002B2CF9AE}" pid="6" name="xd_Signature">
    <vt:bool>false</vt:bool>
  </property>
  <property fmtid="{D5CDD505-2E9C-101B-9397-08002B2CF9AE}" pid="7" name="xd_ProgID">
    <vt:lpwstr/>
  </property>
  <property fmtid="{D5CDD505-2E9C-101B-9397-08002B2CF9AE}" pid="8" name="TemplateUrl">
    <vt:lpwstr/>
  </property>
  <property fmtid="{D5CDD505-2E9C-101B-9397-08002B2CF9AE}" pid="9" name="ComplianceAssetId">
    <vt:lpwstr/>
  </property>
  <property fmtid="{D5CDD505-2E9C-101B-9397-08002B2CF9AE}" pid="10" name="ESRI_WORKBOOK_ID">
    <vt:lpwstr>d4cf3feb028a4a33a3f0d0fd33a264b5</vt:lpwstr>
  </property>
  <property fmtid="{D5CDD505-2E9C-101B-9397-08002B2CF9AE}" pid="11" name="MediaServiceImageTags">
    <vt:lpwstr/>
  </property>
  <property fmtid="{D5CDD505-2E9C-101B-9397-08002B2CF9AE}" pid="12" name="_ExtendedDescription">
    <vt:lpwstr/>
  </property>
  <property fmtid="{D5CDD505-2E9C-101B-9397-08002B2CF9AE}" pid="13" name="TriggerFlowInfo">
    <vt:lpwstr/>
  </property>
</Properties>
</file>